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DatLe\Downloads\"/>
    </mc:Choice>
  </mc:AlternateContent>
  <xr:revisionPtr revIDLastSave="0" documentId="13_ncr:1_{6455F7AA-6CB3-4D71-82DA-9D4E87437526}" xr6:coauthVersionLast="47" xr6:coauthVersionMax="47" xr10:uidLastSave="{00000000-0000-0000-0000-000000000000}"/>
  <bookViews>
    <workbookView xWindow="33480" yWindow="-120" windowWidth="29040" windowHeight="15720"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monitoring!$B$23:$GX$251</definedName>
    <definedName name="_xlnm._FilterDatabase" localSheetId="0" hidden="1">'monitoring (2)'!$B$23:$VZ$740</definedName>
    <definedName name="_xlnm._FilterDatabase" localSheetId="3" hidden="1">'Working shift'!$A$2:$BL$60</definedName>
    <definedName name="_xlnm.Print_Area" localSheetId="2">'employee list'!#REF!</definedName>
    <definedName name="_xlnm.Print_Area" localSheetId="1">monitoring!$E$24:$I$83</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21" l="1"/>
  <c r="C24" i="21"/>
  <c r="C23" i="21"/>
  <c r="C2" i="21"/>
  <c r="C22" i="21"/>
  <c r="C19" i="21"/>
  <c r="C12" i="21"/>
  <c r="C10" i="21"/>
  <c r="C8" i="21"/>
  <c r="C5" i="21"/>
  <c r="C4" i="21"/>
  <c r="C3" i="21"/>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C225" i="1" l="1"/>
  <c r="C222" i="1"/>
  <c r="C219" i="1"/>
  <c r="C216" i="1"/>
  <c r="C213" i="1"/>
  <c r="C210" i="1"/>
  <c r="C207" i="1"/>
  <c r="C204" i="1"/>
  <c r="C201" i="1"/>
  <c r="C198" i="1"/>
  <c r="C195" i="1"/>
  <c r="C192" i="1"/>
  <c r="C189" i="1"/>
  <c r="C186" i="1"/>
  <c r="C174" i="1"/>
  <c r="C171" i="1"/>
  <c r="C87" i="1"/>
  <c r="C81" i="1"/>
  <c r="C78" i="1"/>
  <c r="C75" i="1"/>
  <c r="C72" i="1"/>
  <c r="C69" i="1"/>
  <c r="C66" i="1"/>
  <c r="C63" i="1"/>
  <c r="C60" i="1"/>
  <c r="C57" i="1"/>
  <c r="C54" i="1"/>
  <c r="C51" i="1"/>
  <c r="C48" i="1"/>
  <c r="C45" i="1"/>
  <c r="C42" i="1"/>
  <c r="C39" i="1"/>
  <c r="C33" i="1"/>
  <c r="C27" i="1"/>
  <c r="J204" i="1" l="1"/>
  <c r="K204" i="1"/>
  <c r="AQ204" i="1"/>
  <c r="AR204" i="1"/>
  <c r="BX204" i="1"/>
  <c r="BY204" i="1"/>
  <c r="DD204" i="1"/>
  <c r="DE204" i="1"/>
  <c r="EK204" i="1"/>
  <c r="EL204" i="1"/>
  <c r="FQ204" i="1"/>
  <c r="FR204" i="1"/>
  <c r="J205" i="1"/>
  <c r="K205" i="1"/>
  <c r="AQ205" i="1"/>
  <c r="AR205" i="1"/>
  <c r="BX205" i="1"/>
  <c r="BY205" i="1"/>
  <c r="DD205" i="1"/>
  <c r="DE205" i="1"/>
  <c r="EK205" i="1"/>
  <c r="EL205" i="1"/>
  <c r="FQ205" i="1"/>
  <c r="FR205" i="1"/>
  <c r="J206" i="1"/>
  <c r="K206" i="1"/>
  <c r="AQ206" i="1"/>
  <c r="AR206" i="1"/>
  <c r="BX206" i="1"/>
  <c r="BY206" i="1"/>
  <c r="DD206" i="1"/>
  <c r="DE206" i="1"/>
  <c r="EK206" i="1"/>
  <c r="EL206" i="1"/>
  <c r="FQ206" i="1"/>
  <c r="FR206" i="1"/>
  <c r="J207" i="1"/>
  <c r="K207" i="1"/>
  <c r="AQ207" i="1"/>
  <c r="AR207" i="1"/>
  <c r="BX207" i="1"/>
  <c r="BY207" i="1"/>
  <c r="DD207" i="1"/>
  <c r="DE207" i="1"/>
  <c r="EK207" i="1"/>
  <c r="EL207" i="1"/>
  <c r="FQ207" i="1"/>
  <c r="FR207" i="1"/>
  <c r="J208" i="1"/>
  <c r="K208" i="1"/>
  <c r="AQ208" i="1"/>
  <c r="AR208" i="1"/>
  <c r="BX208" i="1"/>
  <c r="BY208" i="1"/>
  <c r="DD208" i="1"/>
  <c r="DE208" i="1"/>
  <c r="EK208" i="1"/>
  <c r="EL208" i="1"/>
  <c r="FQ208" i="1"/>
  <c r="FR208" i="1"/>
  <c r="J209" i="1"/>
  <c r="K209" i="1"/>
  <c r="AQ209" i="1"/>
  <c r="AR209" i="1"/>
  <c r="BX209" i="1"/>
  <c r="BY209" i="1"/>
  <c r="DD209" i="1"/>
  <c r="DE209" i="1"/>
  <c r="EK209" i="1"/>
  <c r="EL209" i="1"/>
  <c r="FQ209" i="1"/>
  <c r="FR209" i="1"/>
  <c r="J210" i="1"/>
  <c r="K210" i="1"/>
  <c r="AQ210" i="1"/>
  <c r="AR210" i="1"/>
  <c r="BX210" i="1"/>
  <c r="BY210" i="1"/>
  <c r="DD210" i="1"/>
  <c r="DE210" i="1"/>
  <c r="EK210" i="1"/>
  <c r="EL210" i="1"/>
  <c r="FQ210" i="1"/>
  <c r="FR210" i="1"/>
  <c r="J211" i="1"/>
  <c r="K211" i="1"/>
  <c r="AQ211" i="1"/>
  <c r="AR211" i="1"/>
  <c r="BX211" i="1"/>
  <c r="BY211" i="1"/>
  <c r="DD211" i="1"/>
  <c r="DE211" i="1"/>
  <c r="EK211" i="1"/>
  <c r="EL211" i="1"/>
  <c r="FQ211" i="1"/>
  <c r="FR211" i="1"/>
  <c r="J212" i="1"/>
  <c r="K212" i="1"/>
  <c r="AQ212" i="1"/>
  <c r="AR212" i="1"/>
  <c r="BX212" i="1"/>
  <c r="BY212" i="1"/>
  <c r="DD212" i="1"/>
  <c r="DE212" i="1"/>
  <c r="EK212" i="1"/>
  <c r="EL212" i="1"/>
  <c r="FQ212" i="1"/>
  <c r="FR212" i="1"/>
  <c r="J213" i="1"/>
  <c r="K213" i="1"/>
  <c r="AQ213" i="1"/>
  <c r="AR213" i="1"/>
  <c r="BX213" i="1"/>
  <c r="BY213" i="1"/>
  <c r="DD213" i="1"/>
  <c r="DE213" i="1"/>
  <c r="EK213" i="1"/>
  <c r="EL213" i="1"/>
  <c r="FQ213" i="1"/>
  <c r="FR213" i="1"/>
  <c r="J214" i="1"/>
  <c r="K214" i="1"/>
  <c r="AQ214" i="1"/>
  <c r="AR214" i="1"/>
  <c r="BX214" i="1"/>
  <c r="BY214" i="1"/>
  <c r="DD214" i="1"/>
  <c r="DE214" i="1"/>
  <c r="EK214" i="1"/>
  <c r="EL214" i="1"/>
  <c r="FQ214" i="1"/>
  <c r="FR214" i="1"/>
  <c r="J215" i="1"/>
  <c r="K215" i="1"/>
  <c r="AQ215" i="1"/>
  <c r="AR215" i="1"/>
  <c r="BX215" i="1"/>
  <c r="BY215" i="1"/>
  <c r="DD215" i="1"/>
  <c r="DE215" i="1"/>
  <c r="EK215" i="1"/>
  <c r="EL215" i="1"/>
  <c r="FQ215" i="1"/>
  <c r="FR215" i="1"/>
  <c r="J216" i="1"/>
  <c r="K216" i="1"/>
  <c r="AQ216" i="1"/>
  <c r="AR216" i="1"/>
  <c r="BX216" i="1"/>
  <c r="BY216" i="1"/>
  <c r="DD216" i="1"/>
  <c r="DE216" i="1"/>
  <c r="EK216" i="1"/>
  <c r="EL216" i="1"/>
  <c r="FQ216" i="1"/>
  <c r="FR216" i="1"/>
  <c r="J217" i="1"/>
  <c r="K217" i="1"/>
  <c r="AQ217" i="1"/>
  <c r="AR217" i="1"/>
  <c r="BX217" i="1"/>
  <c r="BY217" i="1"/>
  <c r="DD217" i="1"/>
  <c r="DE217" i="1"/>
  <c r="EK217" i="1"/>
  <c r="EL217" i="1"/>
  <c r="FQ217" i="1"/>
  <c r="FR217" i="1"/>
  <c r="J218" i="1"/>
  <c r="K218" i="1"/>
  <c r="AQ218" i="1"/>
  <c r="AR218" i="1"/>
  <c r="BX218" i="1"/>
  <c r="BY218" i="1"/>
  <c r="DD218" i="1"/>
  <c r="DE218" i="1"/>
  <c r="EK218" i="1"/>
  <c r="EL218" i="1"/>
  <c r="FQ218" i="1"/>
  <c r="FR218" i="1"/>
  <c r="J219" i="1"/>
  <c r="K219" i="1"/>
  <c r="AQ219" i="1"/>
  <c r="AR219" i="1"/>
  <c r="BX219" i="1"/>
  <c r="BY219" i="1"/>
  <c r="DD219" i="1"/>
  <c r="DE219" i="1"/>
  <c r="EK219" i="1"/>
  <c r="EL219" i="1"/>
  <c r="FQ219" i="1"/>
  <c r="FR219" i="1"/>
  <c r="J220" i="1"/>
  <c r="K220" i="1"/>
  <c r="AQ220" i="1"/>
  <c r="AR220" i="1"/>
  <c r="BX220" i="1"/>
  <c r="BY220" i="1"/>
  <c r="DD220" i="1"/>
  <c r="DE220" i="1"/>
  <c r="EK220" i="1"/>
  <c r="EL220" i="1"/>
  <c r="FQ220" i="1"/>
  <c r="FR220" i="1"/>
  <c r="J221" i="1"/>
  <c r="K221" i="1"/>
  <c r="AQ221" i="1"/>
  <c r="AR221" i="1"/>
  <c r="BX221" i="1"/>
  <c r="BY221" i="1"/>
  <c r="DD221" i="1"/>
  <c r="DE221" i="1"/>
  <c r="EK221" i="1"/>
  <c r="EL221" i="1"/>
  <c r="FQ221" i="1"/>
  <c r="FR221" i="1"/>
  <c r="J222" i="1"/>
  <c r="K222" i="1"/>
  <c r="AQ222" i="1"/>
  <c r="AR222" i="1"/>
  <c r="BX222" i="1"/>
  <c r="BY222" i="1"/>
  <c r="DD222" i="1"/>
  <c r="DE222" i="1"/>
  <c r="EK222" i="1"/>
  <c r="EL222" i="1"/>
  <c r="FQ222" i="1"/>
  <c r="FR222" i="1"/>
  <c r="J223" i="1"/>
  <c r="K223" i="1"/>
  <c r="AQ223" i="1"/>
  <c r="AR223" i="1"/>
  <c r="BX223" i="1"/>
  <c r="BY223" i="1"/>
  <c r="DD223" i="1"/>
  <c r="DE223" i="1"/>
  <c r="EK223" i="1"/>
  <c r="EL223" i="1"/>
  <c r="FQ223" i="1"/>
  <c r="FR223" i="1"/>
  <c r="J224" i="1"/>
  <c r="K224" i="1"/>
  <c r="AQ224" i="1"/>
  <c r="AR224" i="1"/>
  <c r="BX224" i="1"/>
  <c r="BY224" i="1"/>
  <c r="DD224" i="1"/>
  <c r="DE224" i="1"/>
  <c r="EK224" i="1"/>
  <c r="EL224" i="1"/>
  <c r="FQ224" i="1"/>
  <c r="FR224" i="1"/>
  <c r="J225" i="1"/>
  <c r="K225" i="1"/>
  <c r="AQ225" i="1"/>
  <c r="AR225" i="1"/>
  <c r="BX225" i="1"/>
  <c r="BY225" i="1"/>
  <c r="DD225" i="1"/>
  <c r="DE225" i="1"/>
  <c r="EK225" i="1"/>
  <c r="EL225" i="1"/>
  <c r="FQ225" i="1"/>
  <c r="FR225" i="1"/>
  <c r="J226" i="1"/>
  <c r="K226" i="1"/>
  <c r="AQ226" i="1"/>
  <c r="AR226" i="1"/>
  <c r="BX226" i="1"/>
  <c r="BY226" i="1"/>
  <c r="DD226" i="1"/>
  <c r="DE226" i="1"/>
  <c r="EK226" i="1"/>
  <c r="EL226" i="1"/>
  <c r="FQ226" i="1"/>
  <c r="FR226" i="1"/>
  <c r="J227" i="1"/>
  <c r="K227" i="1"/>
  <c r="AQ227" i="1"/>
  <c r="AR227" i="1"/>
  <c r="BX227" i="1"/>
  <c r="BY227" i="1"/>
  <c r="DD227" i="1"/>
  <c r="DE227" i="1"/>
  <c r="EK227" i="1"/>
  <c r="EL227" i="1"/>
  <c r="FQ227" i="1"/>
  <c r="FR227" i="1"/>
  <c r="J228" i="1"/>
  <c r="K228" i="1"/>
  <c r="AQ228" i="1"/>
  <c r="AR228" i="1"/>
  <c r="BX228" i="1"/>
  <c r="BY228" i="1"/>
  <c r="DD228" i="1"/>
  <c r="DE228" i="1"/>
  <c r="EK228" i="1"/>
  <c r="EL228" i="1"/>
  <c r="FQ228" i="1"/>
  <c r="FR228" i="1"/>
  <c r="J229" i="1"/>
  <c r="K229" i="1"/>
  <c r="AQ229" i="1"/>
  <c r="AR229" i="1"/>
  <c r="BX229" i="1"/>
  <c r="BY229" i="1"/>
  <c r="DD229" i="1"/>
  <c r="DE229" i="1"/>
  <c r="EK229" i="1"/>
  <c r="EL229" i="1"/>
  <c r="FQ229" i="1"/>
  <c r="FR229" i="1"/>
  <c r="J230" i="1"/>
  <c r="K230" i="1"/>
  <c r="AQ230" i="1"/>
  <c r="AR230" i="1"/>
  <c r="BX230" i="1"/>
  <c r="BY230" i="1"/>
  <c r="DD230" i="1"/>
  <c r="DE230" i="1"/>
  <c r="EK230" i="1"/>
  <c r="EL230" i="1"/>
  <c r="FQ230" i="1"/>
  <c r="FR230" i="1"/>
  <c r="J231" i="1"/>
  <c r="K231" i="1"/>
  <c r="AQ231" i="1"/>
  <c r="AR231" i="1"/>
  <c r="BX231" i="1"/>
  <c r="BY231" i="1"/>
  <c r="DD231" i="1"/>
  <c r="DE231" i="1"/>
  <c r="EK231" i="1"/>
  <c r="EL231" i="1"/>
  <c r="FQ231" i="1"/>
  <c r="FR231" i="1"/>
  <c r="J232" i="1"/>
  <c r="K232" i="1"/>
  <c r="AQ232" i="1"/>
  <c r="AR232" i="1"/>
  <c r="BX232" i="1"/>
  <c r="BY232" i="1"/>
  <c r="DD232" i="1"/>
  <c r="DE232" i="1"/>
  <c r="EK232" i="1"/>
  <c r="EL232" i="1"/>
  <c r="FQ232" i="1"/>
  <c r="FR232" i="1"/>
  <c r="J233" i="1"/>
  <c r="K233" i="1"/>
  <c r="AQ233" i="1"/>
  <c r="AR233" i="1"/>
  <c r="BX233" i="1"/>
  <c r="BY233" i="1"/>
  <c r="DD233" i="1"/>
  <c r="DE233" i="1"/>
  <c r="EK233" i="1"/>
  <c r="EL233" i="1"/>
  <c r="FQ233" i="1"/>
  <c r="FR233" i="1"/>
  <c r="J234" i="1"/>
  <c r="K234" i="1"/>
  <c r="AQ234" i="1"/>
  <c r="AR234" i="1"/>
  <c r="BX234" i="1"/>
  <c r="BY234" i="1"/>
  <c r="DD234" i="1"/>
  <c r="DE234" i="1"/>
  <c r="EK234" i="1"/>
  <c r="EL234" i="1"/>
  <c r="FQ234" i="1"/>
  <c r="FR234" i="1"/>
  <c r="J235" i="1"/>
  <c r="K235" i="1"/>
  <c r="AQ235" i="1"/>
  <c r="AR235" i="1"/>
  <c r="BX235" i="1"/>
  <c r="BY235" i="1"/>
  <c r="DD235" i="1"/>
  <c r="DE235" i="1"/>
  <c r="EK235" i="1"/>
  <c r="EL235" i="1"/>
  <c r="FQ235" i="1"/>
  <c r="FR235" i="1"/>
  <c r="J236" i="1"/>
  <c r="K236" i="1"/>
  <c r="AQ236" i="1"/>
  <c r="AR236" i="1"/>
  <c r="BX236" i="1"/>
  <c r="BY236" i="1"/>
  <c r="DD236" i="1"/>
  <c r="DE236" i="1"/>
  <c r="EK236" i="1"/>
  <c r="EL236" i="1"/>
  <c r="FQ236" i="1"/>
  <c r="FR236" i="1"/>
  <c r="J237" i="1"/>
  <c r="K237" i="1"/>
  <c r="AQ237" i="1"/>
  <c r="AR237" i="1"/>
  <c r="BX237" i="1"/>
  <c r="BY237" i="1"/>
  <c r="DD237" i="1"/>
  <c r="DE237" i="1"/>
  <c r="EK237" i="1"/>
  <c r="EL237" i="1"/>
  <c r="FQ237" i="1"/>
  <c r="FR237" i="1"/>
  <c r="J238" i="1"/>
  <c r="K238" i="1"/>
  <c r="AQ238" i="1"/>
  <c r="AR238" i="1"/>
  <c r="BX238" i="1"/>
  <c r="BY238" i="1"/>
  <c r="DD238" i="1"/>
  <c r="DE238" i="1"/>
  <c r="EK238" i="1"/>
  <c r="EL238" i="1"/>
  <c r="FQ238" i="1"/>
  <c r="FR238" i="1"/>
  <c r="J239" i="1"/>
  <c r="K239" i="1"/>
  <c r="AQ239" i="1"/>
  <c r="AR239" i="1"/>
  <c r="BX239" i="1"/>
  <c r="BY239" i="1"/>
  <c r="DD239" i="1"/>
  <c r="DE239" i="1"/>
  <c r="EK239" i="1"/>
  <c r="EL239" i="1"/>
  <c r="FQ239" i="1"/>
  <c r="FR239" i="1"/>
  <c r="J240" i="1"/>
  <c r="K240" i="1"/>
  <c r="AQ240" i="1"/>
  <c r="AR240" i="1"/>
  <c r="BX240" i="1"/>
  <c r="BY240" i="1"/>
  <c r="DD240" i="1"/>
  <c r="DE240" i="1"/>
  <c r="EK240" i="1"/>
  <c r="EL240" i="1"/>
  <c r="FQ240" i="1"/>
  <c r="FR240" i="1"/>
  <c r="J241" i="1"/>
  <c r="K241" i="1"/>
  <c r="AQ241" i="1"/>
  <c r="AR241" i="1"/>
  <c r="BX241" i="1"/>
  <c r="BY241" i="1"/>
  <c r="DD241" i="1"/>
  <c r="DE241" i="1"/>
  <c r="EK241" i="1"/>
  <c r="EL241" i="1"/>
  <c r="FQ241" i="1"/>
  <c r="FR241" i="1"/>
  <c r="J242" i="1"/>
  <c r="K242" i="1"/>
  <c r="AQ242" i="1"/>
  <c r="AR242" i="1"/>
  <c r="BX242" i="1"/>
  <c r="BY242" i="1"/>
  <c r="DD242" i="1"/>
  <c r="DE242" i="1"/>
  <c r="EK242" i="1"/>
  <c r="EL242" i="1"/>
  <c r="FQ242" i="1"/>
  <c r="FR242" i="1"/>
  <c r="J243" i="1"/>
  <c r="K243" i="1"/>
  <c r="AQ243" i="1"/>
  <c r="AR243" i="1"/>
  <c r="BX243" i="1"/>
  <c r="BY243" i="1"/>
  <c r="DD243" i="1"/>
  <c r="DE243" i="1"/>
  <c r="EK243" i="1"/>
  <c r="EL243" i="1"/>
  <c r="FQ243" i="1"/>
  <c r="FR243" i="1"/>
  <c r="J244" i="1"/>
  <c r="K244" i="1"/>
  <c r="AQ244" i="1"/>
  <c r="AR244" i="1"/>
  <c r="BX244" i="1"/>
  <c r="BY244" i="1"/>
  <c r="DD244" i="1"/>
  <c r="DE244" i="1"/>
  <c r="EK244" i="1"/>
  <c r="EL244" i="1"/>
  <c r="FQ244" i="1"/>
  <c r="FR244" i="1"/>
  <c r="J245" i="1"/>
  <c r="K245" i="1"/>
  <c r="AQ245" i="1"/>
  <c r="AR245" i="1"/>
  <c r="BX245" i="1"/>
  <c r="BY245" i="1"/>
  <c r="DD245" i="1"/>
  <c r="DE245" i="1"/>
  <c r="EK245" i="1"/>
  <c r="EL245" i="1"/>
  <c r="FQ245" i="1"/>
  <c r="FR245" i="1"/>
  <c r="J246" i="1"/>
  <c r="K246" i="1"/>
  <c r="AQ246" i="1"/>
  <c r="AR246" i="1"/>
  <c r="BX246" i="1"/>
  <c r="BY246" i="1"/>
  <c r="DD246" i="1"/>
  <c r="DE246" i="1"/>
  <c r="EK246" i="1"/>
  <c r="EL246" i="1"/>
  <c r="FQ246" i="1"/>
  <c r="FR246" i="1"/>
  <c r="J247" i="1"/>
  <c r="K247" i="1"/>
  <c r="AQ247" i="1"/>
  <c r="AR247" i="1"/>
  <c r="BX247" i="1"/>
  <c r="BY247" i="1"/>
  <c r="DD247" i="1"/>
  <c r="DE247" i="1"/>
  <c r="EK247" i="1"/>
  <c r="EL247" i="1"/>
  <c r="FQ247" i="1"/>
  <c r="FR247" i="1"/>
  <c r="J248" i="1"/>
  <c r="K248" i="1"/>
  <c r="AQ248" i="1"/>
  <c r="AR248" i="1"/>
  <c r="BX248" i="1"/>
  <c r="BY248" i="1"/>
  <c r="DD248" i="1"/>
  <c r="DE248" i="1"/>
  <c r="EK248" i="1"/>
  <c r="EL248" i="1"/>
  <c r="FQ248" i="1"/>
  <c r="FR248" i="1"/>
  <c r="J249" i="1"/>
  <c r="K249" i="1"/>
  <c r="AQ249" i="1"/>
  <c r="AR249" i="1"/>
  <c r="BX249" i="1"/>
  <c r="BY249" i="1"/>
  <c r="DD249" i="1"/>
  <c r="DE249" i="1"/>
  <c r="EK249" i="1"/>
  <c r="EL249" i="1"/>
  <c r="FQ249" i="1"/>
  <c r="FR249" i="1"/>
  <c r="J250" i="1"/>
  <c r="K250" i="1"/>
  <c r="AQ250" i="1"/>
  <c r="AR250" i="1"/>
  <c r="BX250" i="1"/>
  <c r="BY250" i="1"/>
  <c r="DD250" i="1"/>
  <c r="DE250" i="1"/>
  <c r="EK250" i="1"/>
  <c r="EL250" i="1"/>
  <c r="FQ250" i="1"/>
  <c r="FR250" i="1"/>
  <c r="J251" i="1"/>
  <c r="K251" i="1"/>
  <c r="AQ251" i="1"/>
  <c r="AR251" i="1"/>
  <c r="BX251" i="1"/>
  <c r="BY251" i="1"/>
  <c r="DD251" i="1"/>
  <c r="DE251" i="1"/>
  <c r="EK251" i="1"/>
  <c r="EL251" i="1"/>
  <c r="FQ251" i="1"/>
  <c r="FR251" i="1"/>
  <c r="F204" i="1"/>
  <c r="F207" i="1"/>
  <c r="F210" i="1"/>
  <c r="F213" i="1"/>
  <c r="F216" i="1"/>
  <c r="F219" i="1"/>
  <c r="F222" i="1"/>
  <c r="F225" i="1"/>
  <c r="C228" i="1"/>
  <c r="F228" i="1"/>
  <c r="C231" i="1"/>
  <c r="F231" i="1"/>
  <c r="C234" i="1"/>
  <c r="F234" i="1"/>
  <c r="C237" i="1"/>
  <c r="F237" i="1"/>
  <c r="C240" i="1"/>
  <c r="F240" i="1"/>
  <c r="C243" i="1"/>
  <c r="F243" i="1"/>
  <c r="C246" i="1"/>
  <c r="F246" i="1"/>
  <c r="C249" i="1"/>
  <c r="F249" i="1"/>
  <c r="E168" i="1"/>
  <c r="E165" i="1"/>
  <c r="E162" i="1"/>
  <c r="E159" i="1"/>
  <c r="E156" i="1"/>
  <c r="E153" i="1"/>
  <c r="E150" i="1"/>
  <c r="E147" i="1"/>
  <c r="E144" i="1"/>
  <c r="E141" i="1"/>
  <c r="E126" i="1"/>
  <c r="C18" i="17" l="1"/>
  <c r="C16" i="17" l="1"/>
  <c r="J174" i="1" l="1"/>
  <c r="K174" i="1"/>
  <c r="AQ174" i="1"/>
  <c r="AR174" i="1"/>
  <c r="BX174" i="1"/>
  <c r="BY174" i="1"/>
  <c r="DD174" i="1"/>
  <c r="DE174" i="1"/>
  <c r="EK174" i="1"/>
  <c r="EL174" i="1"/>
  <c r="FQ174" i="1"/>
  <c r="FR174" i="1"/>
  <c r="J175" i="1"/>
  <c r="K175" i="1"/>
  <c r="AQ175" i="1"/>
  <c r="AR175" i="1"/>
  <c r="BX175" i="1"/>
  <c r="BY175" i="1"/>
  <c r="DD175" i="1"/>
  <c r="DE175" i="1"/>
  <c r="EK175" i="1"/>
  <c r="EL175" i="1"/>
  <c r="FQ175" i="1"/>
  <c r="FR175" i="1"/>
  <c r="J176" i="1"/>
  <c r="K176" i="1"/>
  <c r="AQ176" i="1"/>
  <c r="AR176" i="1"/>
  <c r="BX176" i="1"/>
  <c r="BY176" i="1"/>
  <c r="DD176" i="1"/>
  <c r="DE176" i="1"/>
  <c r="EK176" i="1"/>
  <c r="EL176" i="1"/>
  <c r="FQ176" i="1"/>
  <c r="FR176" i="1"/>
  <c r="J177" i="1"/>
  <c r="K177" i="1"/>
  <c r="AQ177" i="1"/>
  <c r="AR177" i="1"/>
  <c r="BX177" i="1"/>
  <c r="BY177" i="1"/>
  <c r="DD177" i="1"/>
  <c r="DE177" i="1"/>
  <c r="EK177" i="1"/>
  <c r="EL177" i="1"/>
  <c r="FQ177" i="1"/>
  <c r="FR177" i="1"/>
  <c r="J178" i="1"/>
  <c r="K178" i="1"/>
  <c r="AQ178" i="1"/>
  <c r="AR178" i="1"/>
  <c r="BX178" i="1"/>
  <c r="BY178" i="1"/>
  <c r="DD178" i="1"/>
  <c r="DE178" i="1"/>
  <c r="EK178" i="1"/>
  <c r="EL178" i="1"/>
  <c r="FQ178" i="1"/>
  <c r="FR178" i="1"/>
  <c r="J179" i="1"/>
  <c r="K179" i="1"/>
  <c r="AQ179" i="1"/>
  <c r="AR179" i="1"/>
  <c r="BX179" i="1"/>
  <c r="BY179" i="1"/>
  <c r="DD179" i="1"/>
  <c r="DE179" i="1"/>
  <c r="EK179" i="1"/>
  <c r="EL179" i="1"/>
  <c r="FQ179" i="1"/>
  <c r="FR179" i="1"/>
  <c r="J180" i="1"/>
  <c r="K180" i="1"/>
  <c r="AQ180" i="1"/>
  <c r="AR180" i="1"/>
  <c r="BX180" i="1"/>
  <c r="BY180" i="1"/>
  <c r="DD180" i="1"/>
  <c r="DE180" i="1"/>
  <c r="EK180" i="1"/>
  <c r="EL180" i="1"/>
  <c r="FQ180" i="1"/>
  <c r="FR180" i="1"/>
  <c r="J181" i="1"/>
  <c r="K181" i="1"/>
  <c r="AQ181" i="1"/>
  <c r="AR181" i="1"/>
  <c r="BX181" i="1"/>
  <c r="BY181" i="1"/>
  <c r="DD181" i="1"/>
  <c r="DE181" i="1"/>
  <c r="EK181" i="1"/>
  <c r="EL181" i="1"/>
  <c r="FQ181" i="1"/>
  <c r="FR181" i="1"/>
  <c r="J182" i="1"/>
  <c r="K182" i="1"/>
  <c r="AQ182" i="1"/>
  <c r="AR182" i="1"/>
  <c r="BX182" i="1"/>
  <c r="BY182" i="1"/>
  <c r="DD182" i="1"/>
  <c r="DE182" i="1"/>
  <c r="EK182" i="1"/>
  <c r="EL182" i="1"/>
  <c r="FQ182" i="1"/>
  <c r="FR182" i="1"/>
  <c r="J183" i="1"/>
  <c r="K183" i="1"/>
  <c r="AQ183" i="1"/>
  <c r="AR183" i="1"/>
  <c r="BX183" i="1"/>
  <c r="BY183" i="1"/>
  <c r="DD183" i="1"/>
  <c r="DE183" i="1"/>
  <c r="EK183" i="1"/>
  <c r="EL183" i="1"/>
  <c r="FQ183" i="1"/>
  <c r="FR183" i="1"/>
  <c r="J184" i="1"/>
  <c r="K184" i="1"/>
  <c r="AQ184" i="1"/>
  <c r="AR184" i="1"/>
  <c r="BX184" i="1"/>
  <c r="BY184" i="1"/>
  <c r="DD184" i="1"/>
  <c r="DE184" i="1"/>
  <c r="EK184" i="1"/>
  <c r="EL184" i="1"/>
  <c r="FQ184" i="1"/>
  <c r="FR184" i="1"/>
  <c r="J185" i="1"/>
  <c r="K185" i="1"/>
  <c r="AQ185" i="1"/>
  <c r="AR185" i="1"/>
  <c r="BX185" i="1"/>
  <c r="BY185" i="1"/>
  <c r="DD185" i="1"/>
  <c r="DE185" i="1"/>
  <c r="EK185" i="1"/>
  <c r="EL185" i="1"/>
  <c r="FQ185" i="1"/>
  <c r="FR185" i="1"/>
  <c r="J186" i="1"/>
  <c r="K186" i="1"/>
  <c r="AQ186" i="1"/>
  <c r="AR186" i="1"/>
  <c r="BX186" i="1"/>
  <c r="BY186" i="1"/>
  <c r="DD186" i="1"/>
  <c r="DE186" i="1"/>
  <c r="EK186" i="1"/>
  <c r="EL186" i="1"/>
  <c r="FQ186" i="1"/>
  <c r="FR186" i="1"/>
  <c r="J187" i="1"/>
  <c r="K187" i="1"/>
  <c r="AQ187" i="1"/>
  <c r="AR187" i="1"/>
  <c r="BX187" i="1"/>
  <c r="BY187" i="1"/>
  <c r="DD187" i="1"/>
  <c r="DE187" i="1"/>
  <c r="EK187" i="1"/>
  <c r="EL187" i="1"/>
  <c r="FQ187" i="1"/>
  <c r="FR187" i="1"/>
  <c r="J188" i="1"/>
  <c r="K188" i="1"/>
  <c r="AQ188" i="1"/>
  <c r="AR188" i="1"/>
  <c r="BX188" i="1"/>
  <c r="BY188" i="1"/>
  <c r="DD188" i="1"/>
  <c r="DE188" i="1"/>
  <c r="EK188" i="1"/>
  <c r="EL188" i="1"/>
  <c r="FQ188" i="1"/>
  <c r="FR188" i="1"/>
  <c r="J189" i="1"/>
  <c r="K189" i="1"/>
  <c r="AQ189" i="1"/>
  <c r="AR189" i="1"/>
  <c r="BX189" i="1"/>
  <c r="BY189" i="1"/>
  <c r="DD189" i="1"/>
  <c r="DE189" i="1"/>
  <c r="EK189" i="1"/>
  <c r="EL189" i="1"/>
  <c r="FQ189" i="1"/>
  <c r="FR189" i="1"/>
  <c r="J190" i="1"/>
  <c r="K190" i="1"/>
  <c r="AQ190" i="1"/>
  <c r="AR190" i="1"/>
  <c r="BX190" i="1"/>
  <c r="BY190" i="1"/>
  <c r="DD190" i="1"/>
  <c r="DE190" i="1"/>
  <c r="EK190" i="1"/>
  <c r="EL190" i="1"/>
  <c r="FQ190" i="1"/>
  <c r="FR190" i="1"/>
  <c r="J191" i="1"/>
  <c r="K191" i="1"/>
  <c r="AQ191" i="1"/>
  <c r="AR191" i="1"/>
  <c r="BX191" i="1"/>
  <c r="BY191" i="1"/>
  <c r="DD191" i="1"/>
  <c r="DE191" i="1"/>
  <c r="EK191" i="1"/>
  <c r="EL191" i="1"/>
  <c r="FQ191" i="1"/>
  <c r="FR191" i="1"/>
  <c r="J192" i="1"/>
  <c r="K192" i="1"/>
  <c r="AQ192" i="1"/>
  <c r="AR192" i="1"/>
  <c r="BX192" i="1"/>
  <c r="BY192" i="1"/>
  <c r="DD192" i="1"/>
  <c r="DE192" i="1"/>
  <c r="EK192" i="1"/>
  <c r="EL192" i="1"/>
  <c r="FQ192" i="1"/>
  <c r="FR192" i="1"/>
  <c r="J193" i="1"/>
  <c r="K193" i="1"/>
  <c r="AQ193" i="1"/>
  <c r="AR193" i="1"/>
  <c r="BX193" i="1"/>
  <c r="BY193" i="1"/>
  <c r="DD193" i="1"/>
  <c r="DE193" i="1"/>
  <c r="EK193" i="1"/>
  <c r="EL193" i="1"/>
  <c r="FQ193" i="1"/>
  <c r="FR193" i="1"/>
  <c r="J194" i="1"/>
  <c r="K194" i="1"/>
  <c r="AQ194" i="1"/>
  <c r="AR194" i="1"/>
  <c r="BX194" i="1"/>
  <c r="BY194" i="1"/>
  <c r="DD194" i="1"/>
  <c r="DE194" i="1"/>
  <c r="EK194" i="1"/>
  <c r="EL194" i="1"/>
  <c r="FQ194" i="1"/>
  <c r="FR194" i="1"/>
  <c r="J195" i="1"/>
  <c r="K195" i="1"/>
  <c r="AQ195" i="1"/>
  <c r="AR195" i="1"/>
  <c r="BX195" i="1"/>
  <c r="BY195" i="1"/>
  <c r="DD195" i="1"/>
  <c r="DE195" i="1"/>
  <c r="EK195" i="1"/>
  <c r="EL195" i="1"/>
  <c r="FQ195" i="1"/>
  <c r="FR195" i="1"/>
  <c r="J196" i="1"/>
  <c r="K196" i="1"/>
  <c r="AQ196" i="1"/>
  <c r="AR196" i="1"/>
  <c r="BX196" i="1"/>
  <c r="BY196" i="1"/>
  <c r="DD196" i="1"/>
  <c r="DE196" i="1"/>
  <c r="EK196" i="1"/>
  <c r="EL196" i="1"/>
  <c r="FQ196" i="1"/>
  <c r="FR196" i="1"/>
  <c r="J197" i="1"/>
  <c r="K197" i="1"/>
  <c r="AQ197" i="1"/>
  <c r="AR197" i="1"/>
  <c r="BX197" i="1"/>
  <c r="BY197" i="1"/>
  <c r="DD197" i="1"/>
  <c r="DE197" i="1"/>
  <c r="EK197" i="1"/>
  <c r="EL197" i="1"/>
  <c r="FQ197" i="1"/>
  <c r="FR197" i="1"/>
  <c r="J198" i="1"/>
  <c r="K198" i="1"/>
  <c r="AQ198" i="1"/>
  <c r="AR198" i="1"/>
  <c r="BX198" i="1"/>
  <c r="BY198" i="1"/>
  <c r="DD198" i="1"/>
  <c r="DE198" i="1"/>
  <c r="EK198" i="1"/>
  <c r="EL198" i="1"/>
  <c r="FQ198" i="1"/>
  <c r="FR198" i="1"/>
  <c r="J199" i="1"/>
  <c r="K199" i="1"/>
  <c r="AQ199" i="1"/>
  <c r="AR199" i="1"/>
  <c r="BX199" i="1"/>
  <c r="BY199" i="1"/>
  <c r="DD199" i="1"/>
  <c r="DE199" i="1"/>
  <c r="EK199" i="1"/>
  <c r="EL199" i="1"/>
  <c r="FQ199" i="1"/>
  <c r="FR199" i="1"/>
  <c r="J200" i="1"/>
  <c r="K200" i="1"/>
  <c r="AQ200" i="1"/>
  <c r="AR200" i="1"/>
  <c r="BX200" i="1"/>
  <c r="BY200" i="1"/>
  <c r="DD200" i="1"/>
  <c r="DE200" i="1"/>
  <c r="EK200" i="1"/>
  <c r="EL200" i="1"/>
  <c r="FQ200" i="1"/>
  <c r="FR200" i="1"/>
  <c r="J201" i="1"/>
  <c r="K201" i="1"/>
  <c r="AQ201" i="1"/>
  <c r="AR201" i="1"/>
  <c r="BX201" i="1"/>
  <c r="BY201" i="1"/>
  <c r="DD201" i="1"/>
  <c r="DE201" i="1"/>
  <c r="EK201" i="1"/>
  <c r="EL201" i="1"/>
  <c r="FQ201" i="1"/>
  <c r="FR201" i="1"/>
  <c r="J202" i="1"/>
  <c r="K202" i="1"/>
  <c r="AQ202" i="1"/>
  <c r="AR202" i="1"/>
  <c r="BX202" i="1"/>
  <c r="BY202" i="1"/>
  <c r="DD202" i="1"/>
  <c r="DE202" i="1"/>
  <c r="EK202" i="1"/>
  <c r="EL202" i="1"/>
  <c r="FQ202" i="1"/>
  <c r="FR202" i="1"/>
  <c r="J203" i="1"/>
  <c r="K203" i="1"/>
  <c r="AQ203" i="1"/>
  <c r="AR203" i="1"/>
  <c r="BX203" i="1"/>
  <c r="BY203" i="1"/>
  <c r="DD203" i="1"/>
  <c r="DE203" i="1"/>
  <c r="EK203" i="1"/>
  <c r="EL203" i="1"/>
  <c r="FQ203" i="1"/>
  <c r="FR203" i="1"/>
  <c r="F174" i="1"/>
  <c r="C177" i="1"/>
  <c r="F177" i="1"/>
  <c r="C180" i="1"/>
  <c r="F180" i="1"/>
  <c r="C183" i="1"/>
  <c r="F183" i="1"/>
  <c r="F186" i="1"/>
  <c r="F189" i="1"/>
  <c r="F192" i="1"/>
  <c r="F195" i="1"/>
  <c r="F198" i="1"/>
  <c r="F201" i="1"/>
  <c r="C11" i="16"/>
  <c r="F171" i="1"/>
  <c r="F168" i="1"/>
  <c r="F165" i="1"/>
  <c r="FR173" i="1"/>
  <c r="FQ173" i="1"/>
  <c r="FR172" i="1"/>
  <c r="FQ172" i="1"/>
  <c r="FR171" i="1"/>
  <c r="FQ171" i="1"/>
  <c r="FR170" i="1"/>
  <c r="FQ170" i="1"/>
  <c r="FR169" i="1"/>
  <c r="FQ169" i="1"/>
  <c r="FR168" i="1"/>
  <c r="FQ168" i="1"/>
  <c r="FR167" i="1"/>
  <c r="FQ167" i="1"/>
  <c r="FR166" i="1"/>
  <c r="FQ166" i="1"/>
  <c r="FR165" i="1"/>
  <c r="FQ165" i="1"/>
  <c r="FR164" i="1"/>
  <c r="FQ164" i="1"/>
  <c r="FR163" i="1"/>
  <c r="FQ163" i="1"/>
  <c r="EL173" i="1"/>
  <c r="EK173" i="1"/>
  <c r="EL172" i="1"/>
  <c r="EK172" i="1"/>
  <c r="EL171" i="1"/>
  <c r="EK171" i="1"/>
  <c r="EL170" i="1"/>
  <c r="EK170" i="1"/>
  <c r="EL169" i="1"/>
  <c r="EK169" i="1"/>
  <c r="EL168" i="1"/>
  <c r="EK168" i="1"/>
  <c r="EL167" i="1"/>
  <c r="EK167" i="1"/>
  <c r="EL166" i="1"/>
  <c r="EK166" i="1"/>
  <c r="EL165" i="1"/>
  <c r="EK165" i="1"/>
  <c r="EL164" i="1"/>
  <c r="EK164" i="1"/>
  <c r="EL163" i="1"/>
  <c r="EK163" i="1"/>
  <c r="DE173" i="1"/>
  <c r="DD173" i="1"/>
  <c r="DE172" i="1"/>
  <c r="DD172" i="1"/>
  <c r="DE171" i="1"/>
  <c r="DD171" i="1"/>
  <c r="DE170" i="1"/>
  <c r="DD170" i="1"/>
  <c r="DE169" i="1"/>
  <c r="DD169" i="1"/>
  <c r="DE168" i="1"/>
  <c r="DD168" i="1"/>
  <c r="DE167" i="1"/>
  <c r="DD167" i="1"/>
  <c r="DE166" i="1"/>
  <c r="DD166" i="1"/>
  <c r="DE165" i="1"/>
  <c r="DD165" i="1"/>
  <c r="DE164" i="1"/>
  <c r="DD164" i="1"/>
  <c r="DE163" i="1"/>
  <c r="DD163" i="1"/>
  <c r="BY173" i="1"/>
  <c r="BX173" i="1"/>
  <c r="BY172" i="1"/>
  <c r="BX172" i="1"/>
  <c r="BY171" i="1"/>
  <c r="BX171" i="1"/>
  <c r="BY170" i="1"/>
  <c r="BX170" i="1"/>
  <c r="BY169" i="1"/>
  <c r="BX169" i="1"/>
  <c r="BY168" i="1"/>
  <c r="BX168" i="1"/>
  <c r="BY167" i="1"/>
  <c r="BX167" i="1"/>
  <c r="BY166" i="1"/>
  <c r="BX166" i="1"/>
  <c r="BY165" i="1"/>
  <c r="BX165" i="1"/>
  <c r="BY164" i="1"/>
  <c r="BX164" i="1"/>
  <c r="BY163" i="1"/>
  <c r="BX163" i="1"/>
  <c r="AR173" i="1"/>
  <c r="AQ173" i="1"/>
  <c r="AR172" i="1"/>
  <c r="AQ172" i="1"/>
  <c r="AR171" i="1"/>
  <c r="AQ171" i="1"/>
  <c r="AR170" i="1"/>
  <c r="AQ170" i="1"/>
  <c r="AR169" i="1"/>
  <c r="AQ169" i="1"/>
  <c r="AR168" i="1"/>
  <c r="AQ168" i="1"/>
  <c r="AR167" i="1"/>
  <c r="AQ167" i="1"/>
  <c r="AR166" i="1"/>
  <c r="AQ166" i="1"/>
  <c r="AR165" i="1"/>
  <c r="AQ165" i="1"/>
  <c r="AR164" i="1"/>
  <c r="AQ164" i="1"/>
  <c r="AR163" i="1"/>
  <c r="AQ163" i="1"/>
  <c r="K173" i="1"/>
  <c r="J173" i="1"/>
  <c r="K172" i="1"/>
  <c r="J172" i="1"/>
  <c r="K171" i="1"/>
  <c r="J171" i="1"/>
  <c r="K170" i="1"/>
  <c r="J170" i="1"/>
  <c r="K169" i="1"/>
  <c r="J169" i="1"/>
  <c r="K168" i="1"/>
  <c r="J168" i="1"/>
  <c r="K167" i="1"/>
  <c r="J167" i="1"/>
  <c r="K166" i="1"/>
  <c r="J166" i="1"/>
  <c r="K165" i="1"/>
  <c r="J165" i="1"/>
  <c r="K164" i="1"/>
  <c r="J164" i="1"/>
  <c r="K163" i="1"/>
  <c r="J163" i="1"/>
  <c r="C168" i="1"/>
  <c r="C165" i="1"/>
  <c r="C10" i="16" l="1"/>
  <c r="C34" i="16" l="1"/>
  <c r="C29" i="16" l="1"/>
  <c r="C11" i="17"/>
  <c r="C10" i="17"/>
  <c r="F78"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41" i="16"/>
  <c r="BP3" i="16"/>
  <c r="A3" i="16"/>
  <c r="A4"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C30" i="1"/>
  <c r="C36" i="1"/>
  <c r="C84" i="1"/>
  <c r="C90" i="1"/>
  <c r="C93" i="1"/>
  <c r="C96" i="1"/>
  <c r="C99" i="1"/>
  <c r="C102" i="1"/>
  <c r="C105" i="1"/>
  <c r="C108" i="1"/>
  <c r="C111" i="1"/>
  <c r="C114" i="1"/>
  <c r="C117" i="1"/>
  <c r="C120" i="1"/>
  <c r="C123" i="1"/>
  <c r="C126" i="1"/>
  <c r="C129" i="1"/>
  <c r="C132" i="1"/>
  <c r="C135" i="1"/>
  <c r="C138" i="1"/>
  <c r="C141" i="1"/>
  <c r="FR162" i="1"/>
  <c r="FQ162" i="1"/>
  <c r="FR161" i="1"/>
  <c r="FQ161" i="1"/>
  <c r="FR160" i="1"/>
  <c r="FQ160" i="1"/>
  <c r="FR159" i="1"/>
  <c r="FQ159" i="1"/>
  <c r="FR158" i="1"/>
  <c r="FQ158" i="1"/>
  <c r="FR157" i="1"/>
  <c r="FQ157" i="1"/>
  <c r="FR156" i="1"/>
  <c r="FQ156" i="1"/>
  <c r="FR155" i="1"/>
  <c r="FQ155" i="1"/>
  <c r="FR154" i="1"/>
  <c r="FQ154" i="1"/>
  <c r="FR153" i="1"/>
  <c r="FQ153" i="1"/>
  <c r="FR152" i="1"/>
  <c r="FQ152" i="1"/>
  <c r="FR151" i="1"/>
  <c r="FQ151" i="1"/>
  <c r="FR150" i="1"/>
  <c r="FQ150" i="1"/>
  <c r="FR149" i="1"/>
  <c r="FQ149" i="1"/>
  <c r="FR148" i="1"/>
  <c r="FQ148" i="1"/>
  <c r="FR147" i="1"/>
  <c r="FQ147" i="1"/>
  <c r="FR146" i="1"/>
  <c r="FQ146" i="1"/>
  <c r="FR145" i="1"/>
  <c r="FQ145" i="1"/>
  <c r="FR144" i="1"/>
  <c r="FQ144" i="1"/>
  <c r="FR143" i="1"/>
  <c r="FQ143" i="1"/>
  <c r="FR142" i="1"/>
  <c r="FQ142" i="1"/>
  <c r="FR141" i="1"/>
  <c r="FQ141" i="1"/>
  <c r="EL162" i="1"/>
  <c r="EK162" i="1"/>
  <c r="EL161" i="1"/>
  <c r="EK161" i="1"/>
  <c r="EL160" i="1"/>
  <c r="EK160" i="1"/>
  <c r="EL159" i="1"/>
  <c r="EK159" i="1"/>
  <c r="EL158" i="1"/>
  <c r="EK158" i="1"/>
  <c r="EL157" i="1"/>
  <c r="EK157" i="1"/>
  <c r="EL156" i="1"/>
  <c r="EK156" i="1"/>
  <c r="EL155" i="1"/>
  <c r="EK155" i="1"/>
  <c r="EL154" i="1"/>
  <c r="EK154" i="1"/>
  <c r="EL153" i="1"/>
  <c r="EK153" i="1"/>
  <c r="EL152" i="1"/>
  <c r="EK152" i="1"/>
  <c r="EL151" i="1"/>
  <c r="EK151" i="1"/>
  <c r="EL150" i="1"/>
  <c r="EK150" i="1"/>
  <c r="EL149" i="1"/>
  <c r="EK149" i="1"/>
  <c r="EL148" i="1"/>
  <c r="EK148" i="1"/>
  <c r="EL147" i="1"/>
  <c r="EK147" i="1"/>
  <c r="EL146" i="1"/>
  <c r="EK146" i="1"/>
  <c r="EL145" i="1"/>
  <c r="EK145" i="1"/>
  <c r="EL144" i="1"/>
  <c r="EK144" i="1"/>
  <c r="EL143" i="1"/>
  <c r="EK143" i="1"/>
  <c r="EL142" i="1"/>
  <c r="EK142" i="1"/>
  <c r="EL141" i="1"/>
  <c r="EK141" i="1"/>
  <c r="DE162" i="1"/>
  <c r="DD162" i="1"/>
  <c r="DE161" i="1"/>
  <c r="DD161" i="1"/>
  <c r="DE160" i="1"/>
  <c r="DD160" i="1"/>
  <c r="DE159" i="1"/>
  <c r="DD159" i="1"/>
  <c r="DE158" i="1"/>
  <c r="DD158" i="1"/>
  <c r="DE157" i="1"/>
  <c r="DD157" i="1"/>
  <c r="DE156" i="1"/>
  <c r="DD156" i="1"/>
  <c r="DE155" i="1"/>
  <c r="DD155" i="1"/>
  <c r="DE154" i="1"/>
  <c r="DD154" i="1"/>
  <c r="DE153" i="1"/>
  <c r="DD153" i="1"/>
  <c r="DE152" i="1"/>
  <c r="DD152" i="1"/>
  <c r="DE151" i="1"/>
  <c r="DD151" i="1"/>
  <c r="DE150" i="1"/>
  <c r="DD150" i="1"/>
  <c r="DE149" i="1"/>
  <c r="DD149" i="1"/>
  <c r="DE148" i="1"/>
  <c r="DD148" i="1"/>
  <c r="DE147" i="1"/>
  <c r="DD147" i="1"/>
  <c r="DE146" i="1"/>
  <c r="DD146" i="1"/>
  <c r="DE145" i="1"/>
  <c r="DD145" i="1"/>
  <c r="DE144" i="1"/>
  <c r="DD144" i="1"/>
  <c r="DE143" i="1"/>
  <c r="DD143" i="1"/>
  <c r="DE142" i="1"/>
  <c r="DD142" i="1"/>
  <c r="DE141" i="1"/>
  <c r="DD141" i="1"/>
  <c r="BY162" i="1"/>
  <c r="BX162" i="1"/>
  <c r="BY161" i="1"/>
  <c r="BX161" i="1"/>
  <c r="BY160" i="1"/>
  <c r="BX160" i="1"/>
  <c r="BY159" i="1"/>
  <c r="BX159" i="1"/>
  <c r="BY158" i="1"/>
  <c r="BX158" i="1"/>
  <c r="BY157" i="1"/>
  <c r="BX157" i="1"/>
  <c r="BY156" i="1"/>
  <c r="BX156" i="1"/>
  <c r="BY155" i="1"/>
  <c r="BX155" i="1"/>
  <c r="BY154" i="1"/>
  <c r="BX154" i="1"/>
  <c r="BY153" i="1"/>
  <c r="BX153" i="1"/>
  <c r="BY152" i="1"/>
  <c r="BX152" i="1"/>
  <c r="BY151" i="1"/>
  <c r="BX151" i="1"/>
  <c r="BY150" i="1"/>
  <c r="BX150" i="1"/>
  <c r="BY149" i="1"/>
  <c r="BX149" i="1"/>
  <c r="BY148" i="1"/>
  <c r="BX148" i="1"/>
  <c r="BY147" i="1"/>
  <c r="BX147" i="1"/>
  <c r="BY146" i="1"/>
  <c r="BX146" i="1"/>
  <c r="BY145" i="1"/>
  <c r="BX145" i="1"/>
  <c r="BY144" i="1"/>
  <c r="BX144" i="1"/>
  <c r="BY143" i="1"/>
  <c r="BX143" i="1"/>
  <c r="BY142" i="1"/>
  <c r="BX142" i="1"/>
  <c r="BY141" i="1"/>
  <c r="BX141" i="1"/>
  <c r="AR162" i="1"/>
  <c r="AQ162" i="1"/>
  <c r="AR161" i="1"/>
  <c r="AQ161" i="1"/>
  <c r="AR160" i="1"/>
  <c r="AQ160" i="1"/>
  <c r="AR159" i="1"/>
  <c r="AQ159" i="1"/>
  <c r="AR158" i="1"/>
  <c r="AQ158" i="1"/>
  <c r="AR157" i="1"/>
  <c r="AQ157" i="1"/>
  <c r="AR156" i="1"/>
  <c r="AQ156" i="1"/>
  <c r="AR155" i="1"/>
  <c r="AQ155" i="1"/>
  <c r="AR154" i="1"/>
  <c r="AQ154" i="1"/>
  <c r="AR153" i="1"/>
  <c r="AQ153" i="1"/>
  <c r="AR152" i="1"/>
  <c r="AQ152" i="1"/>
  <c r="AR151" i="1"/>
  <c r="AQ151" i="1"/>
  <c r="AR150" i="1"/>
  <c r="AQ150" i="1"/>
  <c r="AR149" i="1"/>
  <c r="AQ149" i="1"/>
  <c r="AR148" i="1"/>
  <c r="AQ148" i="1"/>
  <c r="AR147" i="1"/>
  <c r="AQ147" i="1"/>
  <c r="AR146" i="1"/>
  <c r="AQ146" i="1"/>
  <c r="AR145" i="1"/>
  <c r="AQ145" i="1"/>
  <c r="AR144" i="1"/>
  <c r="AQ144" i="1"/>
  <c r="AR143" i="1"/>
  <c r="AQ143" i="1"/>
  <c r="AR142" i="1"/>
  <c r="AQ142" i="1"/>
  <c r="AR141" i="1"/>
  <c r="AQ141" i="1"/>
  <c r="K162" i="1"/>
  <c r="J162" i="1"/>
  <c r="K161" i="1"/>
  <c r="J161" i="1"/>
  <c r="K160" i="1"/>
  <c r="J160" i="1"/>
  <c r="K159" i="1"/>
  <c r="J159" i="1"/>
  <c r="K158" i="1"/>
  <c r="J158" i="1"/>
  <c r="K157" i="1"/>
  <c r="J157" i="1"/>
  <c r="K156" i="1"/>
  <c r="J156" i="1"/>
  <c r="K155" i="1"/>
  <c r="J155" i="1"/>
  <c r="K154" i="1"/>
  <c r="J154" i="1"/>
  <c r="K153" i="1"/>
  <c r="J153" i="1"/>
  <c r="K152" i="1"/>
  <c r="J152" i="1"/>
  <c r="K151" i="1"/>
  <c r="J151" i="1"/>
  <c r="K150" i="1"/>
  <c r="J150" i="1"/>
  <c r="K149" i="1"/>
  <c r="J149" i="1"/>
  <c r="K148" i="1"/>
  <c r="J148" i="1"/>
  <c r="K147" i="1"/>
  <c r="J147" i="1"/>
  <c r="K146" i="1"/>
  <c r="J146" i="1"/>
  <c r="K145" i="1"/>
  <c r="J145" i="1"/>
  <c r="K144" i="1"/>
  <c r="J144" i="1"/>
  <c r="K143" i="1"/>
  <c r="J143" i="1"/>
  <c r="K142" i="1"/>
  <c r="J142" i="1"/>
  <c r="K141" i="1"/>
  <c r="J141" i="1"/>
  <c r="F162" i="1"/>
  <c r="F159" i="1"/>
  <c r="F156" i="1"/>
  <c r="F153" i="1"/>
  <c r="F150" i="1"/>
  <c r="F147" i="1"/>
  <c r="F144" i="1"/>
  <c r="F141" i="1"/>
  <c r="C162" i="1"/>
  <c r="C159" i="1"/>
  <c r="C156" i="1"/>
  <c r="C153" i="1"/>
  <c r="C150" i="1"/>
  <c r="C147" i="1"/>
  <c r="C144"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38" i="1"/>
  <c r="E138" i="1"/>
  <c r="F135" i="1"/>
  <c r="E135" i="1"/>
  <c r="F132" i="1"/>
  <c r="E132" i="1"/>
  <c r="F129" i="1"/>
  <c r="E129" i="1"/>
  <c r="F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E78" i="1"/>
  <c r="F75"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38" i="16"/>
  <c r="C37" i="16"/>
  <c r="C36" i="16"/>
  <c r="C35" i="16"/>
  <c r="C33" i="16"/>
  <c r="C32" i="16"/>
  <c r="C31" i="16"/>
  <c r="C30" i="16"/>
  <c r="C28" i="16"/>
  <c r="C12" i="16"/>
  <c r="C26" i="16"/>
  <c r="C25" i="16"/>
  <c r="C24" i="16"/>
  <c r="C23" i="16"/>
  <c r="C22" i="16"/>
  <c r="C21" i="16"/>
  <c r="C13" i="16"/>
  <c r="C20" i="16"/>
  <c r="C9" i="16"/>
  <c r="C4" i="16"/>
  <c r="C18" i="16"/>
  <c r="C8" i="16"/>
  <c r="C17" i="16"/>
  <c r="C7" i="16"/>
  <c r="C3" i="16"/>
  <c r="C16" i="16"/>
  <c r="C14" i="16"/>
  <c r="S1" i="16" l="1"/>
  <c r="P1" i="16" l="1"/>
  <c r="Q1" i="16"/>
  <c r="R1" i="16"/>
  <c r="B4" i="5" l="1"/>
  <c r="O1" i="16"/>
  <c r="J132" i="1" l="1"/>
  <c r="K132" i="1"/>
  <c r="AQ132" i="1"/>
  <c r="AR132" i="1"/>
  <c r="BX132" i="1"/>
  <c r="BY132" i="1"/>
  <c r="DD132" i="1"/>
  <c r="DE132" i="1"/>
  <c r="EK132" i="1"/>
  <c r="EL132" i="1"/>
  <c r="FQ132" i="1"/>
  <c r="FR132" i="1"/>
  <c r="J133" i="1"/>
  <c r="K133" i="1"/>
  <c r="AQ133" i="1"/>
  <c r="AR133" i="1"/>
  <c r="BX133" i="1"/>
  <c r="BY133" i="1"/>
  <c r="DD133" i="1"/>
  <c r="DE133" i="1"/>
  <c r="EK133" i="1"/>
  <c r="EL133" i="1"/>
  <c r="FQ133" i="1"/>
  <c r="FR133" i="1"/>
  <c r="K134" i="1"/>
  <c r="AR134" i="1"/>
  <c r="BY134" i="1"/>
  <c r="DE134" i="1"/>
  <c r="EL134" i="1"/>
  <c r="FR134" i="1"/>
  <c r="J135" i="1"/>
  <c r="K135" i="1"/>
  <c r="AQ135" i="1"/>
  <c r="AR135" i="1"/>
  <c r="BX135" i="1"/>
  <c r="BY135" i="1"/>
  <c r="DD135" i="1"/>
  <c r="DE135" i="1"/>
  <c r="EK135" i="1"/>
  <c r="EL135" i="1"/>
  <c r="FQ135" i="1"/>
  <c r="FR135" i="1"/>
  <c r="J136" i="1"/>
  <c r="K136" i="1"/>
  <c r="AQ136" i="1"/>
  <c r="AR136" i="1"/>
  <c r="BX136" i="1"/>
  <c r="BY136" i="1"/>
  <c r="DD136" i="1"/>
  <c r="DE136" i="1"/>
  <c r="EK136" i="1"/>
  <c r="EL136" i="1"/>
  <c r="FQ136" i="1"/>
  <c r="FR136" i="1"/>
  <c r="K137" i="1"/>
  <c r="AR137" i="1"/>
  <c r="BY137" i="1"/>
  <c r="DE137" i="1"/>
  <c r="EL137" i="1"/>
  <c r="FR137" i="1"/>
  <c r="J138" i="1"/>
  <c r="K138" i="1"/>
  <c r="AQ138" i="1"/>
  <c r="AR138" i="1"/>
  <c r="BX138" i="1"/>
  <c r="BY138" i="1"/>
  <c r="DD138" i="1"/>
  <c r="DE138" i="1"/>
  <c r="EK138" i="1"/>
  <c r="EL138" i="1"/>
  <c r="FQ138" i="1"/>
  <c r="FR138" i="1"/>
  <c r="J139" i="1"/>
  <c r="K139" i="1"/>
  <c r="AQ139" i="1"/>
  <c r="AR139" i="1"/>
  <c r="BX139" i="1"/>
  <c r="BY139" i="1"/>
  <c r="DD139" i="1"/>
  <c r="DE139" i="1"/>
  <c r="EK139" i="1"/>
  <c r="EL139" i="1"/>
  <c r="FQ139" i="1"/>
  <c r="FR139" i="1"/>
  <c r="K140" i="1"/>
  <c r="AR140" i="1"/>
  <c r="BY140" i="1"/>
  <c r="DE140" i="1"/>
  <c r="EL140" i="1"/>
  <c r="FR140" i="1"/>
  <c r="J105" i="1" l="1"/>
  <c r="K105" i="1"/>
  <c r="AQ105" i="1"/>
  <c r="AR105" i="1"/>
  <c r="BX105" i="1"/>
  <c r="BY105" i="1"/>
  <c r="DD105" i="1"/>
  <c r="DE105" i="1"/>
  <c r="EK105" i="1"/>
  <c r="EL105" i="1"/>
  <c r="FQ105" i="1"/>
  <c r="FR105" i="1"/>
  <c r="J106" i="1"/>
  <c r="K106" i="1"/>
  <c r="AQ106" i="1"/>
  <c r="AR106" i="1"/>
  <c r="BX106" i="1"/>
  <c r="BY106" i="1"/>
  <c r="DD106" i="1"/>
  <c r="DE106" i="1"/>
  <c r="EK106" i="1"/>
  <c r="EL106" i="1"/>
  <c r="FQ106" i="1"/>
  <c r="FR106" i="1"/>
  <c r="K107" i="1"/>
  <c r="AR107" i="1"/>
  <c r="BY107" i="1"/>
  <c r="DE107" i="1"/>
  <c r="EL107" i="1"/>
  <c r="FR107" i="1"/>
  <c r="J108" i="1"/>
  <c r="K108" i="1"/>
  <c r="AQ108" i="1"/>
  <c r="AR108" i="1"/>
  <c r="BX108" i="1"/>
  <c r="BY108" i="1"/>
  <c r="DD108" i="1"/>
  <c r="DE108" i="1"/>
  <c r="EK108" i="1"/>
  <c r="EL108" i="1"/>
  <c r="FQ108" i="1"/>
  <c r="FR108" i="1"/>
  <c r="J109" i="1"/>
  <c r="K109" i="1"/>
  <c r="AQ109" i="1"/>
  <c r="AR109" i="1"/>
  <c r="BX109" i="1"/>
  <c r="BY109" i="1"/>
  <c r="DD109" i="1"/>
  <c r="DE109" i="1"/>
  <c r="EK109" i="1"/>
  <c r="EL109" i="1"/>
  <c r="FQ109" i="1"/>
  <c r="FR109" i="1"/>
  <c r="K110" i="1"/>
  <c r="AR110" i="1"/>
  <c r="BY110" i="1"/>
  <c r="DE110" i="1"/>
  <c r="EL110" i="1"/>
  <c r="FR110" i="1"/>
  <c r="J111" i="1"/>
  <c r="K111" i="1"/>
  <c r="AQ111" i="1"/>
  <c r="AR111" i="1"/>
  <c r="BX111" i="1"/>
  <c r="BY111" i="1"/>
  <c r="DD111" i="1"/>
  <c r="DE111" i="1"/>
  <c r="EK111" i="1"/>
  <c r="EL111" i="1"/>
  <c r="FQ111" i="1"/>
  <c r="FR111" i="1"/>
  <c r="J112" i="1"/>
  <c r="K112" i="1"/>
  <c r="AQ112" i="1"/>
  <c r="AR112" i="1"/>
  <c r="BX112" i="1"/>
  <c r="BY112" i="1"/>
  <c r="DD112" i="1"/>
  <c r="DE112" i="1"/>
  <c r="EK112" i="1"/>
  <c r="EL112" i="1"/>
  <c r="FQ112" i="1"/>
  <c r="FR112" i="1"/>
  <c r="K113" i="1"/>
  <c r="AR113" i="1"/>
  <c r="BY113" i="1"/>
  <c r="DE113" i="1"/>
  <c r="EL113" i="1"/>
  <c r="FR113" i="1"/>
  <c r="J114" i="1"/>
  <c r="K114" i="1"/>
  <c r="AQ114" i="1"/>
  <c r="AR114" i="1"/>
  <c r="BX114" i="1"/>
  <c r="BY114" i="1"/>
  <c r="DD114" i="1"/>
  <c r="DE114" i="1"/>
  <c r="EK114" i="1"/>
  <c r="EL114" i="1"/>
  <c r="FQ114" i="1"/>
  <c r="FR114" i="1"/>
  <c r="J115" i="1"/>
  <c r="K115" i="1"/>
  <c r="AQ115" i="1"/>
  <c r="AR115" i="1"/>
  <c r="BX115" i="1"/>
  <c r="BY115" i="1"/>
  <c r="DD115" i="1"/>
  <c r="DE115" i="1"/>
  <c r="EK115" i="1"/>
  <c r="EL115" i="1"/>
  <c r="FQ115" i="1"/>
  <c r="FR115" i="1"/>
  <c r="K116" i="1"/>
  <c r="AR116" i="1"/>
  <c r="BY116" i="1"/>
  <c r="DE116" i="1"/>
  <c r="EL116" i="1"/>
  <c r="FR116" i="1"/>
  <c r="J117" i="1"/>
  <c r="K117" i="1"/>
  <c r="AQ117" i="1"/>
  <c r="AR117" i="1"/>
  <c r="BX117" i="1"/>
  <c r="BY117" i="1"/>
  <c r="DD117" i="1"/>
  <c r="DE117" i="1"/>
  <c r="EK117" i="1"/>
  <c r="EL117" i="1"/>
  <c r="FQ117" i="1"/>
  <c r="FR117" i="1"/>
  <c r="J118" i="1"/>
  <c r="K118" i="1"/>
  <c r="AQ118" i="1"/>
  <c r="AR118" i="1"/>
  <c r="BX118" i="1"/>
  <c r="BY118" i="1"/>
  <c r="DD118" i="1"/>
  <c r="DE118" i="1"/>
  <c r="EK118" i="1"/>
  <c r="EL118" i="1"/>
  <c r="FQ118" i="1"/>
  <c r="FR118" i="1"/>
  <c r="K119" i="1"/>
  <c r="AR119" i="1"/>
  <c r="BY119" i="1"/>
  <c r="DE119" i="1"/>
  <c r="EL119" i="1"/>
  <c r="FR119" i="1"/>
  <c r="J120" i="1"/>
  <c r="K120" i="1"/>
  <c r="AQ120" i="1"/>
  <c r="AR120" i="1"/>
  <c r="BX120" i="1"/>
  <c r="BY120" i="1"/>
  <c r="DD120" i="1"/>
  <c r="DE120" i="1"/>
  <c r="EK120" i="1"/>
  <c r="EL120" i="1"/>
  <c r="FQ120" i="1"/>
  <c r="FR120" i="1"/>
  <c r="J121" i="1"/>
  <c r="K121" i="1"/>
  <c r="AQ121" i="1"/>
  <c r="AR121" i="1"/>
  <c r="BX121" i="1"/>
  <c r="BY121" i="1"/>
  <c r="DD121" i="1"/>
  <c r="DE121" i="1"/>
  <c r="EK121" i="1"/>
  <c r="EL121" i="1"/>
  <c r="FQ121" i="1"/>
  <c r="FR121" i="1"/>
  <c r="K122" i="1"/>
  <c r="AR122" i="1"/>
  <c r="BY122" i="1"/>
  <c r="DE122" i="1"/>
  <c r="EL122" i="1"/>
  <c r="FR122" i="1"/>
  <c r="J123" i="1"/>
  <c r="K123" i="1"/>
  <c r="AQ123" i="1"/>
  <c r="AR123" i="1"/>
  <c r="BX123" i="1"/>
  <c r="BY123" i="1"/>
  <c r="DD123" i="1"/>
  <c r="DE123" i="1"/>
  <c r="EK123" i="1"/>
  <c r="EL123" i="1"/>
  <c r="FQ123" i="1"/>
  <c r="FR123" i="1"/>
  <c r="J124" i="1"/>
  <c r="K124" i="1"/>
  <c r="AQ124" i="1"/>
  <c r="AR124" i="1"/>
  <c r="BX124" i="1"/>
  <c r="BY124" i="1"/>
  <c r="DD124" i="1"/>
  <c r="DE124" i="1"/>
  <c r="EK124" i="1"/>
  <c r="EL124" i="1"/>
  <c r="FQ124" i="1"/>
  <c r="FR124" i="1"/>
  <c r="K125" i="1"/>
  <c r="AR125" i="1"/>
  <c r="BY125" i="1"/>
  <c r="DE125" i="1"/>
  <c r="EL125" i="1"/>
  <c r="FR125" i="1"/>
  <c r="J126" i="1"/>
  <c r="K126" i="1"/>
  <c r="AQ126" i="1"/>
  <c r="AR126" i="1"/>
  <c r="BX126" i="1"/>
  <c r="BY126" i="1"/>
  <c r="DD126" i="1"/>
  <c r="DE126" i="1"/>
  <c r="EK126" i="1"/>
  <c r="EL126" i="1"/>
  <c r="FQ126" i="1"/>
  <c r="FR126" i="1"/>
  <c r="J127" i="1"/>
  <c r="K127" i="1"/>
  <c r="AQ127" i="1"/>
  <c r="AR127" i="1"/>
  <c r="BX127" i="1"/>
  <c r="BY127" i="1"/>
  <c r="DD127" i="1"/>
  <c r="DE127" i="1"/>
  <c r="EK127" i="1"/>
  <c r="EL127" i="1"/>
  <c r="FQ127" i="1"/>
  <c r="FR127" i="1"/>
  <c r="K128" i="1"/>
  <c r="AR128" i="1"/>
  <c r="BY128" i="1"/>
  <c r="DE128" i="1"/>
  <c r="EL128" i="1"/>
  <c r="FR128" i="1"/>
  <c r="J129" i="1"/>
  <c r="K129" i="1"/>
  <c r="AQ129" i="1"/>
  <c r="AR129" i="1"/>
  <c r="BX129" i="1"/>
  <c r="BY129" i="1"/>
  <c r="DD129" i="1"/>
  <c r="DE129" i="1"/>
  <c r="EK129" i="1"/>
  <c r="EL129" i="1"/>
  <c r="FQ129" i="1"/>
  <c r="FR129" i="1"/>
  <c r="J130" i="1"/>
  <c r="K130" i="1"/>
  <c r="AQ130" i="1"/>
  <c r="AR130" i="1"/>
  <c r="BX130" i="1"/>
  <c r="BY130" i="1"/>
  <c r="DD130" i="1"/>
  <c r="DE130" i="1"/>
  <c r="EK130" i="1"/>
  <c r="EL130" i="1"/>
  <c r="FQ130" i="1"/>
  <c r="FR130" i="1"/>
  <c r="K131" i="1"/>
  <c r="AR131" i="1"/>
  <c r="BY131" i="1"/>
  <c r="DE131" i="1"/>
  <c r="EL131" i="1"/>
  <c r="FR131" i="1"/>
  <c r="FR104" i="1" l="1"/>
  <c r="EL104" i="1"/>
  <c r="DE104" i="1"/>
  <c r="BY104" i="1"/>
  <c r="AR104" i="1"/>
  <c r="K104" i="1"/>
  <c r="FR103" i="1"/>
  <c r="FQ103" i="1"/>
  <c r="EL103" i="1"/>
  <c r="EK103" i="1"/>
  <c r="DE103" i="1"/>
  <c r="DD103" i="1"/>
  <c r="BY103" i="1"/>
  <c r="BX103" i="1"/>
  <c r="AR103" i="1"/>
  <c r="AQ103" i="1"/>
  <c r="K103" i="1"/>
  <c r="J103" i="1"/>
  <c r="FR102" i="1"/>
  <c r="FQ102" i="1"/>
  <c r="EL102" i="1"/>
  <c r="EK102" i="1"/>
  <c r="DE102" i="1"/>
  <c r="DD102" i="1"/>
  <c r="BY102" i="1"/>
  <c r="BX102" i="1"/>
  <c r="AR102" i="1"/>
  <c r="AQ102" i="1"/>
  <c r="K102" i="1"/>
  <c r="J102" i="1"/>
  <c r="FR101" i="1" l="1"/>
  <c r="EL101" i="1"/>
  <c r="DE101" i="1"/>
  <c r="BY101" i="1"/>
  <c r="FR100" i="1"/>
  <c r="FQ100" i="1"/>
  <c r="EL100" i="1"/>
  <c r="EK100" i="1"/>
  <c r="DE100" i="1"/>
  <c r="DD100" i="1"/>
  <c r="BY100" i="1"/>
  <c r="BX100" i="1"/>
  <c r="FR99" i="1"/>
  <c r="FQ99" i="1"/>
  <c r="EL99" i="1"/>
  <c r="EK99" i="1"/>
  <c r="DE99" i="1"/>
  <c r="DD99" i="1"/>
  <c r="BY99" i="1"/>
  <c r="BX99" i="1"/>
  <c r="AR101" i="1"/>
  <c r="K101" i="1"/>
  <c r="AR100" i="1"/>
  <c r="AQ100" i="1"/>
  <c r="K100" i="1"/>
  <c r="J100" i="1"/>
  <c r="AR99" i="1"/>
  <c r="AQ99" i="1"/>
  <c r="K99" i="1"/>
  <c r="J99"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DE38" i="1" l="1"/>
  <c r="EG8" i="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8" i="1" l="1"/>
  <c r="EL98" i="1"/>
  <c r="DE98" i="1"/>
  <c r="BY98" i="1"/>
  <c r="AR98" i="1"/>
  <c r="K98" i="1"/>
  <c r="FR97" i="1"/>
  <c r="FQ97" i="1"/>
  <c r="EL97" i="1"/>
  <c r="EK97" i="1"/>
  <c r="DE97" i="1"/>
  <c r="DD97" i="1"/>
  <c r="BY97" i="1"/>
  <c r="BX97" i="1"/>
  <c r="AR97" i="1"/>
  <c r="AQ97" i="1"/>
  <c r="K97" i="1"/>
  <c r="J97" i="1"/>
  <c r="FR96" i="1"/>
  <c r="FQ96" i="1"/>
  <c r="EL96" i="1"/>
  <c r="EK96" i="1"/>
  <c r="DE96" i="1"/>
  <c r="DD96" i="1"/>
  <c r="BY96" i="1"/>
  <c r="BX96" i="1"/>
  <c r="AR96" i="1"/>
  <c r="AQ96" i="1"/>
  <c r="K96" i="1"/>
  <c r="J96"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95" i="1" l="1"/>
  <c r="EL95" i="1"/>
  <c r="DE95" i="1"/>
  <c r="BY95" i="1"/>
  <c r="AR95" i="1"/>
  <c r="K95" i="1"/>
  <c r="FR94" i="1"/>
  <c r="FQ94" i="1"/>
  <c r="EL94" i="1"/>
  <c r="EK94" i="1"/>
  <c r="DE94" i="1"/>
  <c r="DD94" i="1"/>
  <c r="BY94" i="1"/>
  <c r="BX94" i="1"/>
  <c r="AR94" i="1"/>
  <c r="AQ94" i="1"/>
  <c r="K94" i="1"/>
  <c r="J94" i="1"/>
  <c r="FR93" i="1"/>
  <c r="FQ93" i="1"/>
  <c r="EL93" i="1"/>
  <c r="EK93" i="1"/>
  <c r="DE93" i="1"/>
  <c r="DD93" i="1"/>
  <c r="BY93" i="1"/>
  <c r="BX93" i="1"/>
  <c r="AR93" i="1"/>
  <c r="AQ93" i="1"/>
  <c r="K93" i="1"/>
  <c r="J93" i="1"/>
  <c r="FR92" i="1"/>
  <c r="EL92" i="1"/>
  <c r="DE92" i="1"/>
  <c r="BY92" i="1"/>
  <c r="AR92" i="1"/>
  <c r="K92" i="1"/>
  <c r="FR91" i="1"/>
  <c r="FQ91" i="1"/>
  <c r="EL91" i="1"/>
  <c r="EK91" i="1"/>
  <c r="DE91" i="1"/>
  <c r="DD91" i="1"/>
  <c r="BY91" i="1"/>
  <c r="BX91" i="1"/>
  <c r="AR91" i="1"/>
  <c r="AQ91" i="1"/>
  <c r="K91" i="1"/>
  <c r="J91" i="1"/>
  <c r="FR90" i="1"/>
  <c r="FQ90" i="1"/>
  <c r="EL90" i="1"/>
  <c r="EK90" i="1"/>
  <c r="DE90" i="1"/>
  <c r="DD90" i="1"/>
  <c r="BY90" i="1"/>
  <c r="BX90" i="1"/>
  <c r="AR90" i="1"/>
  <c r="AQ90" i="1"/>
  <c r="K90" i="1"/>
  <c r="J90" i="1"/>
  <c r="CQ12" i="1"/>
  <c r="FR89" i="1" l="1"/>
  <c r="EL89" i="1"/>
  <c r="DE89" i="1"/>
  <c r="FR88" i="1"/>
  <c r="FQ88" i="1"/>
  <c r="EL88" i="1"/>
  <c r="EK88" i="1"/>
  <c r="DE88" i="1"/>
  <c r="DD88" i="1"/>
  <c r="FR87" i="1"/>
  <c r="FQ87" i="1"/>
  <c r="EL87" i="1"/>
  <c r="EK87" i="1"/>
  <c r="DE87" i="1"/>
  <c r="DD87" i="1"/>
  <c r="BY89" i="1"/>
  <c r="AR89" i="1"/>
  <c r="K89" i="1"/>
  <c r="BY88" i="1"/>
  <c r="BX88" i="1"/>
  <c r="AR88" i="1"/>
  <c r="AQ88" i="1"/>
  <c r="K88" i="1"/>
  <c r="J88" i="1"/>
  <c r="BY87" i="1"/>
  <c r="BX87" i="1"/>
  <c r="AR87" i="1"/>
  <c r="AQ87" i="1"/>
  <c r="K87" i="1"/>
  <c r="J87" i="1"/>
  <c r="FR86" i="1" l="1"/>
  <c r="EL86" i="1"/>
  <c r="DE86" i="1"/>
  <c r="BY86" i="1"/>
  <c r="AR86" i="1"/>
  <c r="K86" i="1"/>
  <c r="FR85" i="1"/>
  <c r="FQ85" i="1"/>
  <c r="EL85" i="1"/>
  <c r="EK85" i="1"/>
  <c r="DE85" i="1"/>
  <c r="DD85" i="1"/>
  <c r="BY85" i="1"/>
  <c r="BX85" i="1"/>
  <c r="AR85" i="1"/>
  <c r="AQ85" i="1"/>
  <c r="K85" i="1"/>
  <c r="J85" i="1"/>
  <c r="FR84" i="1"/>
  <c r="FQ84" i="1"/>
  <c r="EL84" i="1"/>
  <c r="EK84" i="1"/>
  <c r="DE84" i="1"/>
  <c r="DD84" i="1"/>
  <c r="BY84" i="1"/>
  <c r="BX84" i="1"/>
  <c r="AR84" i="1"/>
  <c r="AQ84" i="1"/>
  <c r="K84" i="1"/>
  <c r="J84"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J81" i="1"/>
  <c r="K81" i="1"/>
  <c r="AQ81" i="1"/>
  <c r="AR81" i="1"/>
  <c r="BX81" i="1"/>
  <c r="BY81" i="1"/>
  <c r="DD81" i="1"/>
  <c r="DE81" i="1"/>
  <c r="EK81" i="1"/>
  <c r="EL81" i="1"/>
  <c r="FQ81" i="1"/>
  <c r="FR81" i="1"/>
  <c r="J82" i="1"/>
  <c r="K82" i="1"/>
  <c r="AQ82" i="1"/>
  <c r="AR82" i="1"/>
  <c r="BX82" i="1"/>
  <c r="BY82" i="1"/>
  <c r="DD82" i="1"/>
  <c r="DE82" i="1"/>
  <c r="EK82" i="1"/>
  <c r="EL82" i="1"/>
  <c r="FQ82" i="1"/>
  <c r="FR82" i="1"/>
  <c r="K83" i="1"/>
  <c r="AR83" i="1"/>
  <c r="BY83" i="1"/>
  <c r="DE83" i="1"/>
  <c r="EL83" i="1"/>
  <c r="FR83"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80" i="1"/>
  <c r="FR79" i="1"/>
  <c r="FQ79" i="1"/>
  <c r="FR78" i="1"/>
  <c r="FQ78"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80" i="1"/>
  <c r="EL79" i="1"/>
  <c r="EK79" i="1"/>
  <c r="EL78" i="1"/>
  <c r="EK78"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80" i="1"/>
  <c r="DE79" i="1"/>
  <c r="DD79" i="1"/>
  <c r="DE78" i="1"/>
  <c r="DD78"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80" i="1"/>
  <c r="BY79" i="1"/>
  <c r="BX79" i="1"/>
  <c r="BY78" i="1"/>
  <c r="BX78"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80" i="1"/>
  <c r="AR79" i="1"/>
  <c r="AQ79" i="1"/>
  <c r="AR78" i="1"/>
  <c r="AQ78"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80" i="1"/>
  <c r="K79" i="1"/>
  <c r="J79" i="1"/>
  <c r="K78" i="1"/>
  <c r="J78" i="1"/>
  <c r="K77" i="1"/>
  <c r="K76" i="1"/>
  <c r="J76" i="1"/>
  <c r="K75" i="1"/>
  <c r="J75" i="1"/>
  <c r="K74" i="1"/>
  <c r="K73" i="1"/>
  <c r="J73" i="1"/>
  <c r="K72" i="1"/>
  <c r="J72" i="1"/>
  <c r="K71" i="1"/>
  <c r="K70" i="1"/>
  <c r="J70" i="1"/>
  <c r="K69" i="1"/>
  <c r="J69" i="1"/>
  <c r="K68" i="1"/>
  <c r="K67" i="1"/>
  <c r="J67" i="1"/>
  <c r="K66" i="1"/>
  <c r="J66" i="1"/>
  <c r="K65" i="1"/>
  <c r="K64" i="1"/>
  <c r="J64" i="1"/>
  <c r="K63" i="1"/>
  <c r="J63" i="1"/>
  <c r="K62" i="1"/>
  <c r="K61" i="1"/>
  <c r="J61" i="1"/>
  <c r="K60" i="1"/>
  <c r="J60" i="1"/>
  <c r="K59" i="1"/>
  <c r="K58" i="1"/>
  <c r="J58" i="1"/>
  <c r="K57" i="1"/>
  <c r="J57" i="1"/>
  <c r="K56" i="1"/>
  <c r="K55" i="1"/>
  <c r="J55" i="1"/>
  <c r="K54" i="1"/>
  <c r="J54" i="1"/>
  <c r="K53" i="1"/>
  <c r="K52" i="1"/>
  <c r="J52" i="1"/>
  <c r="K51" i="1"/>
  <c r="J51" i="1"/>
  <c r="K50" i="1"/>
  <c r="K49" i="1"/>
  <c r="J49" i="1"/>
  <c r="K48" i="1"/>
  <c r="J48" i="1"/>
  <c r="K47" i="1"/>
  <c r="K46" i="1"/>
  <c r="J46" i="1"/>
  <c r="K45" i="1"/>
  <c r="J45" i="1"/>
  <c r="K44" i="1"/>
  <c r="K43" i="1"/>
  <c r="J43" i="1"/>
  <c r="K42" i="1"/>
  <c r="J42" i="1"/>
  <c r="K41" i="1"/>
  <c r="K40" i="1"/>
  <c r="J40" i="1"/>
  <c r="K39" i="1"/>
  <c r="J39" i="1"/>
  <c r="K38" i="1"/>
  <c r="K37" i="1"/>
  <c r="J37" i="1"/>
  <c r="K36" i="1"/>
  <c r="J36" i="1"/>
  <c r="K35" i="1"/>
  <c r="K34" i="1"/>
  <c r="J34" i="1"/>
  <c r="K33" i="1"/>
  <c r="J33" i="1"/>
  <c r="K32" i="1"/>
  <c r="K31" i="1"/>
  <c r="J31" i="1"/>
  <c r="K30" i="1"/>
  <c r="J30" i="1"/>
  <c r="K29" i="1"/>
  <c r="K28" i="1"/>
  <c r="J28" i="1"/>
  <c r="K27" i="1"/>
  <c r="J27"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244" i="1" l="1"/>
  <c r="I234" i="1"/>
  <c r="I245" i="1"/>
  <c r="I233" i="1"/>
  <c r="I251" i="1"/>
  <c r="I242" i="1"/>
  <c r="I215" i="1"/>
  <c r="I228" i="1"/>
  <c r="I222" i="1"/>
  <c r="I219" i="1"/>
  <c r="I232" i="1"/>
  <c r="I209" i="1"/>
  <c r="I206" i="1"/>
  <c r="I230" i="1"/>
  <c r="I231" i="1"/>
  <c r="I250" i="1"/>
  <c r="I241" i="1"/>
  <c r="I212" i="1"/>
  <c r="I220" i="1"/>
  <c r="I214" i="1"/>
  <c r="I208" i="1"/>
  <c r="I224" i="1"/>
  <c r="I218" i="1"/>
  <c r="I235" i="1"/>
  <c r="I217" i="1"/>
  <c r="I240" i="1"/>
  <c r="I221" i="1"/>
  <c r="I249" i="1"/>
  <c r="I239" i="1"/>
  <c r="I211" i="1"/>
  <c r="I236" i="1"/>
  <c r="I205" i="1"/>
  <c r="I207" i="1"/>
  <c r="I216" i="1"/>
  <c r="I237" i="1"/>
  <c r="I247" i="1"/>
  <c r="I223" i="1"/>
  <c r="I210" i="1"/>
  <c r="I246" i="1"/>
  <c r="I229" i="1"/>
  <c r="I226" i="1"/>
  <c r="I248" i="1"/>
  <c r="I204" i="1"/>
  <c r="I243" i="1"/>
  <c r="I213" i="1"/>
  <c r="I225" i="1"/>
  <c r="I238" i="1"/>
  <c r="I227" i="1"/>
  <c r="I167" i="1"/>
  <c r="I170" i="1"/>
  <c r="I164" i="1"/>
  <c r="I201" i="1"/>
  <c r="I189" i="1"/>
  <c r="I174" i="1"/>
  <c r="I199" i="1"/>
  <c r="I188" i="1"/>
  <c r="I196" i="1"/>
  <c r="I183" i="1"/>
  <c r="I191" i="1"/>
  <c r="I180" i="1"/>
  <c r="I182" i="1"/>
  <c r="I187" i="1"/>
  <c r="I195" i="1"/>
  <c r="I190" i="1"/>
  <c r="I178" i="1"/>
  <c r="I197" i="1"/>
  <c r="I203" i="1"/>
  <c r="I198" i="1"/>
  <c r="I200" i="1"/>
  <c r="I176" i="1"/>
  <c r="I202" i="1"/>
  <c r="I194" i="1"/>
  <c r="I192" i="1"/>
  <c r="I175" i="1"/>
  <c r="I179" i="1"/>
  <c r="I193" i="1"/>
  <c r="I185" i="1"/>
  <c r="I186" i="1"/>
  <c r="I181" i="1"/>
  <c r="I177" i="1"/>
  <c r="I184" i="1"/>
  <c r="I152" i="1"/>
  <c r="I146" i="1"/>
  <c r="I155" i="1"/>
  <c r="I149" i="1"/>
  <c r="I158" i="1"/>
  <c r="I161" i="1"/>
  <c r="I143" i="1"/>
  <c r="I134" i="1"/>
  <c r="I137" i="1"/>
  <c r="I140" i="1"/>
  <c r="I125" i="1"/>
  <c r="I119" i="1"/>
  <c r="I116" i="1"/>
  <c r="I122" i="1"/>
  <c r="I113" i="1"/>
  <c r="I107" i="1"/>
  <c r="I131" i="1"/>
  <c r="I110" i="1"/>
  <c r="I128" i="1"/>
  <c r="I104" i="1"/>
  <c r="I172" i="1"/>
  <c r="I173" i="1"/>
  <c r="I171" i="1"/>
  <c r="EK21" i="1"/>
  <c r="FQ21" i="1"/>
  <c r="BX21" i="1"/>
  <c r="DD21" i="1"/>
  <c r="EL21" i="1"/>
  <c r="AQ21" i="1"/>
  <c r="BY21" i="1"/>
  <c r="DE21" i="1"/>
  <c r="J21" i="1"/>
  <c r="AR21" i="1"/>
  <c r="K21" i="1"/>
  <c r="FR21" i="1"/>
  <c r="I101" i="1"/>
  <c r="I100" i="1"/>
  <c r="I99" i="1"/>
  <c r="I38" i="1"/>
  <c r="J18" i="1"/>
  <c r="J20" i="1" s="1"/>
  <c r="BX18" i="1"/>
  <c r="BX20" i="1" s="1"/>
  <c r="AQ18" i="1"/>
  <c r="AQ20" i="1" s="1"/>
  <c r="DD18" i="1"/>
  <c r="DD20" i="1" s="1"/>
  <c r="Q17" i="1"/>
  <c r="W17" i="1"/>
  <c r="FS17" i="1"/>
  <c r="FT17" i="1"/>
  <c r="N17" i="1"/>
  <c r="M17" i="1"/>
  <c r="O17" i="1"/>
  <c r="S17" i="1"/>
  <c r="U17" i="1"/>
  <c r="Y17" i="1"/>
  <c r="I96" i="1"/>
  <c r="I97" i="1"/>
  <c r="I98" i="1"/>
  <c r="DD15" i="1"/>
  <c r="FQ15" i="1"/>
  <c r="I90" i="1"/>
  <c r="I92" i="1"/>
  <c r="I91" i="1"/>
  <c r="I93" i="1"/>
  <c r="I95" i="1"/>
  <c r="I94" i="1"/>
  <c r="I89" i="1"/>
  <c r="I87" i="1"/>
  <c r="I88" i="1"/>
  <c r="I86" i="1"/>
  <c r="I84" i="1"/>
  <c r="I85"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3" i="1"/>
  <c r="I29" i="1"/>
  <c r="I41" i="1"/>
  <c r="I79" i="1"/>
  <c r="J16" i="1"/>
  <c r="I53" i="1"/>
  <c r="I62" i="1"/>
  <c r="I78" i="1"/>
  <c r="I70" i="1"/>
  <c r="I47" i="1"/>
  <c r="I64" i="1"/>
  <c r="I68" i="1"/>
  <c r="I73" i="1"/>
  <c r="I66" i="1"/>
  <c r="I72" i="1"/>
  <c r="I77" i="1"/>
  <c r="I80" i="1"/>
  <c r="I35" i="1"/>
  <c r="I60" i="1"/>
  <c r="I71" i="1"/>
  <c r="DD16" i="1"/>
  <c r="FQ16" i="1"/>
  <c r="EM17" i="1"/>
  <c r="I75" i="1"/>
  <c r="I61" i="1"/>
  <c r="I76" i="1"/>
  <c r="I57" i="1"/>
  <c r="I69" i="1"/>
  <c r="AQ16" i="1"/>
  <c r="GA8" i="1"/>
  <c r="I26" i="1"/>
  <c r="I32" i="1"/>
  <c r="I44" i="1"/>
  <c r="I50" i="1"/>
  <c r="I56" i="1"/>
  <c r="I59" i="1"/>
  <c r="I65" i="1"/>
  <c r="I74" i="1"/>
  <c r="I58" i="1"/>
  <c r="I67" i="1"/>
  <c r="I83" i="1"/>
  <c r="I82" i="1"/>
  <c r="I81"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tc={3AADB562-DBB2-4C11-B4A3-90ED17B23C8E}</author>
    <author>tc={ED5E8753-B605-4E9C-AB48-38919D17C9B2}</author>
    <author>tc={BA8AA2EC-FCC1-4948-BF38-9B268361BBA4}</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U25" authorId="2" shapeId="0" xr:uid="{3AADB562-DBB2-4C11-B4A3-90ED17B23C8E}">
      <text>
        <t>[Threaded comment]
Your version of Excel allows you to read this threaded comment; however, any edits to it will get removed if the file is opened in a newer version of Excel. Learn more: https://go.microsoft.com/fwlink/?linkid=870924
Comment:
    Vào làm lúc 12h15</t>
      </text>
    </comment>
    <comment ref="L42" authorId="3" shapeId="0" xr:uid="{ED5E8753-B605-4E9C-AB48-38919D17C9B2}">
      <text>
        <t>[Threaded comment]
Your version of Excel allows you to read this threaded comment; however, any edits to it will get removed if the file is opened in a newer version of Excel. Learn more: https://go.microsoft.com/fwlink/?linkid=870924
Comment:
    Vào làm lúc 10h15</t>
      </text>
    </comment>
    <comment ref="Q42" authorId="4" shapeId="0" xr:uid="{BA8AA2EC-FCC1-4948-BF38-9B268361BBA4}">
      <text>
        <t>[Threaded comment]
Your version of Excel allows you to read this threaded comment; however, any edits to it will get removed if the file is opened in a newer version of Excel. Learn more: https://go.microsoft.com/fwlink/?linkid=870924
Comment:
    Vào làm lúc 10h15</t>
      </text>
    </comment>
  </commentList>
</comments>
</file>

<file path=xl/sharedStrings.xml><?xml version="1.0" encoding="utf-8"?>
<sst xmlns="http://schemas.openxmlformats.org/spreadsheetml/2006/main" count="22260" uniqueCount="604">
  <si>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</si>
  <si>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</si>
  <si>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</si>
  <si>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</si>
  <si>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</si>
  <si>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</si>
  <si>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</si>
  <si>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</si>
  <si>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</si>
  <si>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</si>
  <si>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</si>
  <si>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</si>
  <si>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</si>
  <si>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</si>
  <si>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</si>
  <si>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</si>
  <si>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</si>
  <si>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</si>
  <si>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</si>
  <si>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</si>
  <si>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</si>
  <si>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</si>
  <si>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</si>
  <si>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</si>
  <si>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</si>
  <si>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</si>
  <si>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</si>
  <si>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</si>
  <si>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</si>
  <si>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</si>
  <si>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</si>
  <si>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</si>
  <si>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</si>
  <si>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</si>
  <si>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</si>
  <si>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</si>
  <si>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</si>
  <si>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</si>
  <si>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</si>
  <si>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</si>
  <si>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</si>
  <si>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</si>
  <si>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</si>
  <si>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</si>
  <si>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</si>
  <si>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</si>
  <si>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</si>
  <si>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</si>
  <si>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</si>
  <si>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</si>
  <si>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</si>
  <si>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</si>
  <si>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</si>
  <si>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</si>
  <si>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</si>
  <si>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</si>
  <si>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</si>
  <si>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</si>
  <si>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</si>
  <si>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</si>
  <si>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</si>
  <si>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</si>
  <si>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</si>
  <si>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</si>
  <si>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</si>
  <si>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</si>
  <si>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</si>
  <si>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</si>
  <si>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</si>
  <si>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</si>
  <si>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</si>
  <si>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</si>
  <si>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</si>
  <si>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</si>
  <si>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</si>
  <si>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</si>
  <si>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</si>
  <si>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</si>
  <si>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</si>
  <si>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</si>
  <si>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</si>
  <si>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</si>
  <si>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</si>
  <si>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</si>
  <si>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</si>
  <si>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</si>
  <si>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</si>
  <si>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</si>
  <si>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</si>
  <si>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</si>
  <si>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</si>
  <si>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</si>
  <si>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</si>
  <si>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</si>
  <si>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</si>
  <si>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</si>
  <si>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</si>
  <si>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</si>
  <si>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</si>
  <si>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</si>
  <si>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</si>
  <si>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</si>
  <si>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</si>
  <si>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</si>
  <si>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</si>
  <si>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</si>
  <si>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</si>
  <si>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</si>
  <si>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</si>
  <si>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</si>
  <si>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</si>
  <si>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</si>
  <si>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</si>
  <si>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</si>
  <si>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</si>
  <si>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</si>
  <si>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</si>
  <si>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</si>
  <si>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</si>
  <si>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</si>
  <si>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</si>
  <si>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</si>
  <si>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</si>
  <si>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</si>
  <si>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</si>
  <si>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</si>
  <si>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</si>
  <si>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</si>
  <si>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</si>
  <si>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</si>
  <si>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</si>
  <si>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</si>
  <si>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</si>
  <si>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</si>
  <si>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</si>
  <si>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</si>
  <si>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</si>
  <si>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</si>
  <si>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</si>
  <si>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</si>
  <si>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</si>
  <si>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</si>
  <si>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</si>
  <si>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</si>
  <si>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</si>
  <si>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</si>
  <si>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</si>
  <si>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</si>
  <si>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</si>
  <si>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OS-1114</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</si>
  <si>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</si>
  <si>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</si>
  <si>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</si>
  <si>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</si>
  <si>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</si>
  <si>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</si>
  <si>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</si>
  <si>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</si>
  <si>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</si>
  <si>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</si>
  <si>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</si>
  <si>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</si>
  <si>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</si>
  <si>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</si>
  <si>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</si>
  <si>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</si>
  <si>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</si>
  <si>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</si>
  <si>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</si>
  <si>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</si>
  <si>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</si>
  <si>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</si>
  <si>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</si>
  <si>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</si>
  <si>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</si>
  <si>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</si>
  <si>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</si>
  <si>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</si>
  <si>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</si>
  <si>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</si>
  <si>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</si>
  <si>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</si>
  <si>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</si>
  <si>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</si>
  <si>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</si>
  <si>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</si>
  <si>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</si>
  <si>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</si>
  <si>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</si>
  <si>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</si>
  <si>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</si>
  <si>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</si>
  <si>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</si>
  <si>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</si>
  <si>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</si>
  <si>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</si>
  <si>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</si>
  <si>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</si>
  <si>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</si>
  <si>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</si>
  <si>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</si>
  <si>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</si>
  <si>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</si>
  <si>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</si>
  <si>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</si>
  <si>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</si>
  <si>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</si>
  <si>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</si>
  <si>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</si>
  <si>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</si>
  <si>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</si>
  <si>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</si>
  <si>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</si>
  <si>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</si>
  <si>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</si>
  <si>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</si>
  <si>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</si>
  <si>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</si>
  <si>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</si>
  <si>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</si>
  <si>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</si>
  <si>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</si>
  <si>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</si>
  <si>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</si>
  <si>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</si>
  <si>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</si>
  <si>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</si>
  <si>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</si>
  <si>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</si>
  <si>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</si>
  <si>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</si>
  <si>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</si>
  <si>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</si>
  <si>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</si>
  <si>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</si>
  <si>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</si>
  <si>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</si>
  <si>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</si>
  <si>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</si>
  <si>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</si>
  <si>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</si>
  <si>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</si>
  <si>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</si>
  <si>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</si>
  <si>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</si>
  <si>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</si>
  <si>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</si>
  <si>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</si>
  <si>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</si>
  <si>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</si>
  <si>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</si>
  <si>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</si>
  <si>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</si>
  <si>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</si>
  <si>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</si>
  <si>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</si>
  <si>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</si>
  <si>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</si>
  <si>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</si>
  <si>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</si>
  <si>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</si>
  <si>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</si>
  <si>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</si>
  <si>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</si>
  <si>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</si>
  <si>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</si>
  <si>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</si>
  <si>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</si>
  <si>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</si>
  <si>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</si>
  <si>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</si>
  <si>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</si>
  <si>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</si>
  <si>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</si>
  <si>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</si>
  <si>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</si>
  <si>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</si>
  <si>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</si>
  <si>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</si>
  <si>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</si>
  <si>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</si>
  <si>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</si>
  <si>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</si>
  <si>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</si>
  <si>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</si>
  <si>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</si>
  <si>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</si>
  <si>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</si>
  <si>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</si>
  <si>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</si>
  <si>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</si>
  <si>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</si>
  <si>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</si>
  <si>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</si>
  <si>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</si>
  <si>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</si>
  <si>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</si>
  <si>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</si>
  <si>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</si>
  <si>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</si>
  <si>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</si>
  <si>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</si>
  <si>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</si>
  <si>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</si>
  <si>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</si>
  <si>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</si>
  <si>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</si>
  <si>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</si>
  <si>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</si>
  <si>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</si>
  <si>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</si>
  <si>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</si>
  <si>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</si>
  <si>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</si>
  <si>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</si>
  <si>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</si>
  <si>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</si>
  <si>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</si>
  <si>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</si>
  <si>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</si>
  <si>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</si>
  <si>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</si>
  <si>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</si>
  <si>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</si>
  <si>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</si>
  <si>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</si>
  <si>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</si>
  <si>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</si>
  <si>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</si>
  <si>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</si>
  <si>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</si>
  <si>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</si>
  <si>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</si>
  <si>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</si>
  <si>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</si>
  <si>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</si>
  <si>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</si>
  <si>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</si>
  <si>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</si>
  <si>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</si>
  <si>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</si>
  <si>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</si>
  <si>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</si>
  <si>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</si>
  <si>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</si>
  <si>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</si>
  <si>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</si>
  <si>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</si>
  <si>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</si>
  <si>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</si>
  <si>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</si>
  <si>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</si>
  <si>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</si>
  <si>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</si>
  <si>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</si>
  <si>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</si>
  <si>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</si>
  <si>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</si>
  <si>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</si>
  <si>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</si>
  <si>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</si>
  <si>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</si>
  <si>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</si>
  <si>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</si>
  <si>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</si>
  <si>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</si>
  <si>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</si>
  <si>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</si>
  <si>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</si>
  <si>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</si>
  <si>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</si>
  <si>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</si>
  <si>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</si>
  <si>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</si>
  <si>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</si>
  <si>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</si>
  <si>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</si>
  <si>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</si>
  <si>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</si>
  <si>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</si>
  <si>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</si>
  <si>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</si>
  <si>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</si>
  <si>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</si>
  <si>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</si>
  <si>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</si>
  <si>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</si>
  <si>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</si>
  <si>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</si>
  <si>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</si>
  <si>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</si>
  <si>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</si>
  <si>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</si>
  <si>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</si>
  <si>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</si>
  <si>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</si>
  <si>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</si>
  <si>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</si>
  <si>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</si>
  <si>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</si>
  <si>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</si>
  <si>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</si>
  <si>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</si>
  <si>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</si>
  <si>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</si>
  <si>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</si>
  <si>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</si>
  <si>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</si>
  <si>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</si>
  <si>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</si>
  <si>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</si>
  <si>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</si>
  <si>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</si>
  <si>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</si>
  <si>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</si>
  <si>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</si>
  <si>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</si>
  <si>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</si>
  <si>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</si>
  <si>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</si>
  <si>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</si>
  <si>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</si>
  <si>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</si>
  <si>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</si>
  <si>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</si>
  <si>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</si>
  <si>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</si>
  <si>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</si>
  <si>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</si>
  <si>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</si>
  <si>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</si>
  <si>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</si>
  <si>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</si>
  <si>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</si>
  <si>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</si>
  <si>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</si>
  <si>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</si>
  <si>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</si>
  <si>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</si>
  <si>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</si>
  <si>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</si>
  <si>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</si>
  <si>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</si>
  <si>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</si>
  <si>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</si>
  <si>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</si>
  <si>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</si>
  <si>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</si>
  <si>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</si>
  <si>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</si>
  <si>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</si>
  <si>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</si>
  <si>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</si>
  <si>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</si>
  <si>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</si>
  <si>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</si>
  <si>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</si>
  <si>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</si>
  <si>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</si>
  <si>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</si>
  <si>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</si>
  <si>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</si>
  <si>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</si>
  <si>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</si>
  <si>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</si>
  <si>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</si>
  <si>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</si>
  <si>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</si>
  <si>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</si>
  <si>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</si>
  <si>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</si>
  <si>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</si>
  <si>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</si>
  <si>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</si>
  <si>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</si>
  <si>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</si>
  <si>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</si>
  <si>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</si>
  <si>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</si>
  <si>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</si>
  <si>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</si>
  <si>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</si>
  <si>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</si>
  <si>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</si>
  <si>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</si>
  <si>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</si>
  <si>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</si>
  <si>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</si>
  <si>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</si>
  <si>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</si>
  <si>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</si>
  <si>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</si>
  <si>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</si>
  <si>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</si>
  <si>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</si>
  <si>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</si>
  <si>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</si>
  <si>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</si>
  <si>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</si>
  <si>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</si>
  <si>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</si>
  <si>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</si>
  <si>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</si>
  <si>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</si>
  <si>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</si>
  <si>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</si>
  <si>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</si>
  <si>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</si>
  <si>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</si>
  <si>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</si>
  <si>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</si>
  <si>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</si>
  <si>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</si>
  <si>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</si>
  <si>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</si>
  <si>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</si>
  <si>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</si>
  <si>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</si>
  <si>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</si>
  <si>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</si>
  <si>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</si>
  <si>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</si>
  <si>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</si>
  <si>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</si>
  <si>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</si>
  <si>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</si>
  <si>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</si>
  <si>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</si>
  <si>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</si>
  <si>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</si>
  <si>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</si>
  <si>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</si>
  <si>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</si>
  <si>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</si>
  <si>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</si>
  <si>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</si>
  <si>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</si>
  <si>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</si>
  <si>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</si>
  <si>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</si>
  <si>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</si>
  <si>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</si>
  <si>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</si>
  <si>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</si>
  <si>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</si>
  <si>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 xml:space="preserve">Nghỉ tự do liên tiếp 2 ngày </t>
  </si>
  <si>
    <t>Đổ hàng 280</t>
  </si>
  <si>
    <t>24/6/2026</t>
  </si>
  <si>
    <t>25/6/2026</t>
  </si>
  <si>
    <t>Lắp houder chưa vào hết</t>
  </si>
  <si>
    <t>Chập cháy ( lỗi nhẹ)</t>
  </si>
  <si>
    <t>OS-1306</t>
  </si>
  <si>
    <t>Phạm Kiên Cường</t>
  </si>
  <si>
    <t>OS-1307</t>
  </si>
  <si>
    <t>Trần Đức Mạnh</t>
  </si>
  <si>
    <t>OS-1308</t>
  </si>
  <si>
    <t>Hà Thị Anh</t>
  </si>
  <si>
    <t>OS-1309</t>
  </si>
  <si>
    <t>Phạm Thị Trà Giang</t>
  </si>
  <si>
    <t>OS-1310</t>
  </si>
  <si>
    <t>Nguyễn Văn Nam</t>
  </si>
  <si>
    <t>OS-1315</t>
  </si>
  <si>
    <t>Bùi Duy Thái</t>
  </si>
  <si>
    <t>OS-1316</t>
  </si>
  <si>
    <t>Hoàng Văn Hiếu</t>
  </si>
  <si>
    <t>OS-1317</t>
  </si>
  <si>
    <t>Phạm Thị Thương Quỳnh</t>
  </si>
  <si>
    <t>OS-1318</t>
  </si>
  <si>
    <t>Ngô Thị Nhàn</t>
  </si>
  <si>
    <t>OS-1319</t>
  </si>
  <si>
    <t>Phạm Thị Nhuyên</t>
  </si>
  <si>
    <t>OS-1320</t>
  </si>
  <si>
    <t>Ngô Đình Thi</t>
  </si>
  <si>
    <t>OS-1321</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</si>
  <si>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</si>
  <si>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</si>
  <si>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</si>
  <si>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</si>
  <si>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</si>
  <si>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</si>
  <si>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</si>
  <si>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</si>
  <si>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</si>
  <si>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</si>
  <si>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</si>
  <si>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</si>
  <si>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</si>
  <si>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</si>
  <si>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</si>
  <si>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</si>
  <si>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Xin nghỉ hẳn do Không tăng ca </t>
  </si>
  <si>
    <t xml:space="preserve">Cell </t>
  </si>
  <si>
    <t>Máy hàn</t>
  </si>
  <si>
    <t>đi dây</t>
  </si>
  <si>
    <t>PR120</t>
  </si>
  <si>
    <t>PR130</t>
  </si>
  <si>
    <t>TE70</t>
  </si>
  <si>
    <t>PR140</t>
  </si>
  <si>
    <t>PR160</t>
  </si>
  <si>
    <t>Sưả chữa</t>
  </si>
  <si>
    <t>FC</t>
  </si>
  <si>
    <t>Cấp liệu</t>
  </si>
  <si>
    <t>CA ĐÊM TUẦN 27 
SẢN XUẤT 334/(350 LINH ĐỘNG)</t>
  </si>
  <si>
    <t>2026Y
(7-12)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</si>
</sst>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57"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18">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wrapText="1"/>
    </xf>
    <xf numFmtId="0" fontId="42" fillId="20" borderId="0" xfId="0" applyFont="1" applyFill="1" applyAlignment="1">
      <alignment horizontal="center" vertical="center"/>
    </xf>
    <xf numFmtId="0" fontId="19" fillId="20" borderId="0" xfId="0" applyFont="1" applyFill="1" applyAlignment="1">
      <alignment horizontal="center" vertical="center" wrapText="1"/>
    </xf>
    <xf numFmtId="49" fontId="42" fillId="20" borderId="0" xfId="0" applyNumberFormat="1" applyFont="1" applyFill="1" applyAlignment="1">
      <alignment horizontal="center" vertical="center" wrapText="1"/>
    </xf>
    <xf numFmtId="49" fontId="43"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43" fillId="20" borderId="0" xfId="0" applyFont="1" applyFill="1" applyAlignment="1">
      <alignment horizontal="center" vertical="center" wrapText="1"/>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45" fillId="20" borderId="0" xfId="0" applyFont="1" applyFill="1" applyAlignment="1">
      <alignment horizontal="center" vertical="center" wrapText="1"/>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12" fillId="23" borderId="0" xfId="0"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23" borderId="0" xfId="0" applyFont="1" applyFill="1" applyAlignment="1">
      <alignment horizontal="center" vertical="center" wrapText="1"/>
    </xf>
    <xf numFmtId="0" fontId="42" fillId="23" borderId="0" xfId="2" applyFont="1" applyFill="1" applyAlignment="1">
      <alignment horizontal="center" vertical="center"/>
    </xf>
    <xf numFmtId="0" fontId="43" fillId="23" borderId="0" xfId="0" applyFont="1" applyFill="1" applyAlignment="1">
      <alignment horizontal="center" vertical="center"/>
    </xf>
    <xf numFmtId="0" fontId="13" fillId="20" borderId="11" xfId="0" applyFont="1" applyFill="1" applyBorder="1" applyAlignment="1">
      <alignment horizontal="center" vertical="center"/>
    </xf>
    <xf numFmtId="0" fontId="2" fillId="20" borderId="14" xfId="0" applyFont="1" applyFill="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20" borderId="2" xfId="0" applyFont="1" applyFill="1" applyBorder="1" applyAlignment="1">
      <alignment horizontal="center" vertical="center"/>
    </xf>
    <xf numFmtId="0" fontId="3" fillId="6" borderId="3" xfId="0"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1" fontId="3" fillId="6" borderId="5" xfId="0" applyNumberFormat="1" applyFont="1" applyFill="1" applyBorder="1" applyAlignment="1">
      <alignment horizontal="center" vertical="center"/>
    </xf>
    <xf numFmtId="0" fontId="3" fillId="6" borderId="7" xfId="0" applyFont="1" applyFill="1" applyBorder="1" applyAlignment="1">
      <alignment horizontal="center" vertical="center"/>
    </xf>
    <xf numFmtId="0" fontId="3" fillId="3" borderId="2" xfId="0" applyFont="1" applyFill="1" applyBorder="1" applyAlignment="1">
      <alignment horizontal="center" vertical="center"/>
    </xf>
    <xf numFmtId="1" fontId="3" fillId="6" borderId="10"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2" xfId="0" applyNumberFormat="1"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9" xfId="0" applyFont="1" applyFill="1" applyBorder="1" applyAlignment="1">
      <alignment horizontal="center" vertical="center"/>
    </xf>
    <xf numFmtId="0" fontId="3" fillId="6" borderId="4" xfId="0" applyFont="1" applyFill="1" applyBorder="1" applyAlignment="1">
      <alignment horizontal="center" vertical="center"/>
    </xf>
    <xf numFmtId="0" fontId="56" fillId="23" borderId="13" xfId="0" applyFont="1" applyFill="1" applyBorder="1" applyAlignment="1">
      <alignment horizontal="center" vertical="center"/>
    </xf>
    <xf numFmtId="0" fontId="56" fillId="23" borderId="14" xfId="0" applyFont="1" applyFill="1" applyBorder="1" applyAlignment="1">
      <alignment horizontal="center" vertical="center"/>
    </xf>
    <xf numFmtId="0" fontId="56" fillId="23" borderId="15" xfId="0" applyFont="1" applyFill="1" applyBorder="1" applyAlignment="1">
      <alignment horizontal="center" vertical="center"/>
    </xf>
    <xf numFmtId="0" fontId="2" fillId="20" borderId="13" xfId="0" applyFont="1" applyFill="1" applyBorder="1" applyAlignment="1">
      <alignment horizontal="center" vertical="center"/>
    </xf>
    <xf numFmtId="0" fontId="2" fillId="20" borderId="14" xfId="0" applyFont="1" applyFill="1" applyBorder="1" applyAlignment="1">
      <alignment horizontal="center" vertical="center"/>
    </xf>
    <xf numFmtId="0" fontId="2" fillId="20" borderId="15"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51" fillId="0" borderId="74" xfId="0" applyFont="1" applyBorder="1" applyAlignment="1">
      <alignment horizontal="center" vertical="center" wrapText="1"/>
    </xf>
    <xf numFmtId="0" fontId="51" fillId="0" borderId="16" xfId="0" applyFont="1" applyBorder="1" applyAlignment="1">
      <alignment horizontal="center" vertical="center" wrapText="1"/>
    </xf>
    <xf numFmtId="0" fontId="51" fillId="0" borderId="17" xfId="0" applyFont="1" applyBorder="1" applyAlignment="1">
      <alignment horizontal="center" vertical="center" wrapText="1"/>
    </xf>
    <xf numFmtId="0" fontId="51" fillId="0" borderId="74" xfId="0" applyFont="1" applyBorder="1" applyAlignment="1">
      <alignment horizontal="center" vertical="center"/>
    </xf>
    <xf numFmtId="0" fontId="51" fillId="0" borderId="16" xfId="0" applyFont="1" applyBorder="1" applyAlignment="1">
      <alignment horizontal="center" vertical="center"/>
    </xf>
    <xf numFmtId="0" fontId="51" fillId="0" borderId="17" xfId="0" applyFont="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FFF0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6156FD81-AF10-4CE7-88C1-7A7A0901C0EB}"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U25" dT="2026-06-12T06:41:53.66" personId="{6156FD81-AF10-4CE7-88C1-7A7A0901C0EB}" id="{3AADB562-DBB2-4C11-B4A3-90ED17B23C8E}">
    <text>Vào làm lúc 12h15</text>
  </threadedComment>
  <threadedComment ref="L42" dT="2026-06-15T12:47:31.36" personId="{6156FD81-AF10-4CE7-88C1-7A7A0901C0EB}" id="{ED5E8753-B605-4E9C-AB48-38919D17C9B2}">
    <text>Vào làm lúc 10h15</text>
  </threadedComment>
  <threadedComment ref="Q42" dT="2026-06-15T12:47:31.36" personId="{6156FD81-AF10-4CE7-88C1-7A7A0901C0EB}" id="{BA8AA2EC-FCC1-4948-BF38-9B268361BBA4}">
    <text>Vào làm lúc 10h15</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8984375" defaultRowHeight="21" customHeight="1" outlineLevelRow="1" outlineLevelCol="1" x14ac:dyDescent="0.3"/>
  <cols>
    <col min="1" max="1" width="6" style="3" customWidth="1"/>
    <col min="2" max="2" width="8" style="3" customWidth="1"/>
    <col min="3" max="3" width="4" style="2" customWidth="1"/>
    <col min="4" max="4" width="12" style="2" customWidth="1"/>
    <col min="5" max="5" width="22.6328125" style="2" customWidth="1"/>
    <col min="6" max="6" width="17.26953125" style="2" customWidth="1"/>
    <col min="7" max="7" width="11.08984375" style="2" customWidth="1"/>
    <col min="8" max="8" width="8.6328125" style="10" customWidth="1"/>
    <col min="9" max="9" width="7.90625" style="10" customWidth="1"/>
    <col min="10" max="10" width="8.6328125" style="10" hidden="1" customWidth="1"/>
    <col min="11" max="11" width="9" style="10" hidden="1" customWidth="1"/>
    <col min="12" max="17" width="8.6328125" style="3" hidden="1" customWidth="1" outlineLevel="1"/>
    <col min="18" max="18" width="8.7265625" style="3" hidden="1" customWidth="1" outlineLevel="1"/>
    <col min="19" max="42" width="8.6328125" style="3" hidden="1" customWidth="1" outlineLevel="1"/>
    <col min="43" max="43" width="8.6328125" style="10" hidden="1" customWidth="1" collapsed="1"/>
    <col min="44" max="44" width="8.6328125" style="10" hidden="1" customWidth="1"/>
    <col min="45" max="66" width="8.6328125" style="3" hidden="1" customWidth="1" outlineLevel="1"/>
    <col min="67" max="67" width="8.6328125" style="4" hidden="1" customWidth="1" outlineLevel="1"/>
    <col min="68" max="73" width="8.6328125" style="3" hidden="1" customWidth="1" outlineLevel="1"/>
    <col min="74" max="74" width="8.6328125" style="10" hidden="1" customWidth="1" collapsed="1"/>
    <col min="75" max="75" width="8.6328125" style="10" hidden="1" customWidth="1"/>
    <col min="76" max="106" width="8.6328125" style="3" hidden="1" customWidth="1" outlineLevel="1"/>
    <col min="107" max="107" width="8.6328125" style="10" hidden="1" customWidth="1" collapsed="1"/>
    <col min="108" max="108" width="8.6328125" style="10" hidden="1" customWidth="1"/>
    <col min="109" max="138" width="8.6328125" style="3" hidden="1" customWidth="1" outlineLevel="1"/>
    <col min="139" max="139" width="8.6328125" style="10" hidden="1" customWidth="1" collapsed="1"/>
    <col min="140" max="140" width="8.6328125" style="10" hidden="1" customWidth="1"/>
    <col min="141" max="171" width="9" style="3" hidden="1" customWidth="1" outlineLevel="1"/>
    <col min="172" max="172" width="8.6328125" style="10" hidden="1" customWidth="1" collapsed="1"/>
    <col min="173" max="173" width="8.6328125" style="10" hidden="1" customWidth="1"/>
    <col min="174" max="203" width="8.6328125" style="3" hidden="1" customWidth="1" outlineLevel="1"/>
    <col min="204" max="204" width="8.6328125" style="10" hidden="1" customWidth="1" collapsed="1"/>
    <col min="205" max="205" width="8.6328125" style="10" hidden="1" customWidth="1"/>
    <col min="206" max="236" width="8.6328125" style="3" hidden="1" customWidth="1" outlineLevel="1"/>
    <col min="237" max="237" width="8.6328125" style="10" hidden="1" customWidth="1" collapsed="1"/>
    <col min="238" max="238" width="8.6328125" style="10" hidden="1" customWidth="1"/>
    <col min="239" max="269" width="8.6328125" style="3" hidden="1" customWidth="1" outlineLevel="1"/>
    <col min="270" max="270" width="8.6328125" style="10" customWidth="1" collapsed="1"/>
    <col min="271" max="271" width="8.6328125" style="10" customWidth="1"/>
    <col min="272" max="301" width="8.6328125" style="3" hidden="1" customWidth="1" outlineLevel="1"/>
    <col min="302" max="302" width="8.6328125" style="10" customWidth="1" collapsed="1"/>
    <col min="303" max="303" width="8.6328125" style="10" customWidth="1"/>
    <col min="304" max="334" width="8.6328125" style="3" customWidth="1" outlineLevel="1"/>
    <col min="335" max="336" width="8.6328125" style="10" customWidth="1"/>
    <col min="337" max="366" width="8.6328125" style="3" customWidth="1" outlineLevel="1"/>
    <col min="367" max="368" width="8.6328125" style="10" customWidth="1"/>
    <col min="369" max="399" width="8.6328125" style="3" hidden="1" customWidth="1" outlineLevel="1"/>
    <col min="400" max="400" width="9.08984375" style="3" collapsed="1"/>
    <col min="401" max="16384" width="9.08984375" style="3"/>
  </cols>
  <sheetData>
    <row r="1" spans="3:399" ht="12" customHeight="1" x14ac:dyDescent="0.3"/>
    <row r="2" spans="3:399" s="7" customFormat="1" ht="18" customHeight="1" x14ac:dyDescent="0.35">
      <c r="C2" s="1"/>
      <c r="D2" s="4"/>
      <c r="E2" s="416" t="s">
        <v>0</v>
      </c>
      <c r="F2" s="419" t="s">
        <v>1</v>
      </c>
      <c r="G2" s="419"/>
      <c r="H2" s="410">
        <f ca="1">TODAY()</f>
        <v>46204</v>
      </c>
      <c r="I2" s="410"/>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5">
      <c r="C3" s="1"/>
      <c r="D3" s="4"/>
      <c r="E3" s="416"/>
      <c r="F3" s="420" t="s">
        <v>2</v>
      </c>
      <c r="G3" s="420"/>
      <c r="H3" s="411">
        <f ca="1">WEEKNUM(H2,1)</f>
        <v>27</v>
      </c>
      <c r="I3" s="411"/>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 customHeight="1" x14ac:dyDescent="0.35">
      <c r="C5" s="4"/>
      <c r="D5" s="4"/>
      <c r="E5" s="412" t="s">
        <v>5</v>
      </c>
      <c r="F5" s="421" t="s">
        <v>6</v>
      </c>
      <c r="G5" s="421"/>
      <c r="H5" s="401">
        <f>IFERROR(AVERAGE(J5,AQ5,BV5,DC5,EI5,FP5,GV5,IC5,JJ5,KP5,LW5,NC5),"-")</f>
        <v>1</v>
      </c>
      <c r="I5" s="401"/>
      <c r="J5" s="449">
        <f>IFERROR(AVERAGE(L5:AP5),"-")</f>
        <v>1</v>
      </c>
      <c r="K5" s="450"/>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01">
        <f>IFERROR(AVERAGE(AS5:BU5),"-")</f>
        <v>1</v>
      </c>
      <c r="AR5" s="401"/>
      <c r="AS5" s="22">
        <v>1</v>
      </c>
      <c r="AT5" s="22">
        <v>1</v>
      </c>
      <c r="AU5" s="22">
        <v>1</v>
      </c>
      <c r="AV5" s="22">
        <v>1</v>
      </c>
      <c r="AW5" s="22">
        <v>1</v>
      </c>
      <c r="AX5" s="22">
        <v>1</v>
      </c>
      <c r="AY5" s="22">
        <v>1</v>
      </c>
      <c r="AZ5" s="451" t="s">
        <v>7</v>
      </c>
      <c r="BA5" s="452"/>
      <c r="BB5" s="452"/>
      <c r="BC5" s="452"/>
      <c r="BD5" s="452"/>
      <c r="BE5" s="452"/>
      <c r="BF5" s="453"/>
      <c r="BG5" s="22">
        <v>1</v>
      </c>
      <c r="BH5" s="22">
        <v>1</v>
      </c>
      <c r="BI5" s="22"/>
      <c r="BJ5" s="22"/>
      <c r="BK5" s="22">
        <v>1</v>
      </c>
      <c r="BL5" s="22">
        <v>1</v>
      </c>
      <c r="BM5" s="22">
        <v>1</v>
      </c>
      <c r="BN5" s="22">
        <v>1</v>
      </c>
      <c r="BO5" s="135">
        <v>1</v>
      </c>
      <c r="BP5" s="135"/>
      <c r="BQ5" s="135"/>
      <c r="BR5" s="135">
        <v>1</v>
      </c>
      <c r="BS5" s="135">
        <v>1</v>
      </c>
      <c r="BT5" s="135">
        <v>1</v>
      </c>
      <c r="BU5" s="135">
        <v>1</v>
      </c>
      <c r="BV5" s="401">
        <f>IFERROR(AVERAGE(BX5:DB5),"-")</f>
        <v>1</v>
      </c>
      <c r="BW5" s="401"/>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01">
        <f>IFERROR(AVERAGE(DE5:EH5),"-")</f>
        <v>1</v>
      </c>
      <c r="DD5" s="401"/>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01">
        <f>IFERROR(AVERAGE(EK5:FO5),"-")</f>
        <v>1</v>
      </c>
      <c r="EJ5" s="401"/>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01">
        <f>IFERROR(AVERAGE(FR5:GV5),"-")</f>
        <v>1</v>
      </c>
      <c r="FQ5" s="401"/>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01">
        <f>IFERROR(AVERAGE(GX5:IB5),"-")</f>
        <v>1</v>
      </c>
      <c r="GW5" s="401"/>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01">
        <f>IFERROR(AVERAGE(IE5:JI5),"-")</f>
        <v>1</v>
      </c>
      <c r="ID5" s="401"/>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01">
        <f>IFERROR(AVERAGE(JL5:KO5),"-")</f>
        <v>1</v>
      </c>
      <c r="JK5" s="401"/>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01">
        <f>IFERROR(AVERAGE(KR5:LV5),"-")</f>
        <v>1</v>
      </c>
      <c r="KQ5" s="401"/>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01" t="str">
        <f>IFERROR(AVERAGE(LY5:NB5),"-")</f>
        <v>-</v>
      </c>
      <c r="LX5" s="401"/>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01" t="str">
        <f>IFERROR(AVERAGE(NE5:OI5),"-")</f>
        <v>-</v>
      </c>
      <c r="ND5" s="401"/>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x14ac:dyDescent="0.35">
      <c r="C6" s="1"/>
      <c r="D6" s="4"/>
      <c r="E6" s="413"/>
      <c r="F6" s="394" t="s">
        <v>8</v>
      </c>
      <c r="G6" s="394"/>
      <c r="H6" s="386">
        <f>IFERROR(AVERAGE(J6,AQ6,BV6,DC6,EI6,FP6,GV6,IC6,JJ6,KP6,LW6,NC6),"-")</f>
        <v>43.268287549429033</v>
      </c>
      <c r="I6" s="386"/>
      <c r="J6" s="447">
        <f t="shared" ref="J6:J7" si="0">IFERROR(AVERAGE(L6:AP6),"-")</f>
        <v>43.677419354838712</v>
      </c>
      <c r="K6" s="448"/>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86">
        <f>IFERROR(AVERAGE(AS6:BU6),"-")</f>
        <v>48.222222222222221</v>
      </c>
      <c r="AR6" s="386"/>
      <c r="AS6" s="11">
        <v>45</v>
      </c>
      <c r="AT6" s="11">
        <v>45</v>
      </c>
      <c r="AU6" s="11">
        <v>45</v>
      </c>
      <c r="AV6" s="11">
        <v>45</v>
      </c>
      <c r="AW6" s="11">
        <v>45</v>
      </c>
      <c r="AX6" s="11">
        <v>45</v>
      </c>
      <c r="AY6" s="11">
        <v>45</v>
      </c>
      <c r="AZ6" s="454"/>
      <c r="BA6" s="455"/>
      <c r="BB6" s="455"/>
      <c r="BC6" s="455"/>
      <c r="BD6" s="455"/>
      <c r="BE6" s="455"/>
      <c r="BF6" s="456"/>
      <c r="BG6" s="11">
        <v>45</v>
      </c>
      <c r="BH6" s="11">
        <v>51</v>
      </c>
      <c r="BI6" s="11"/>
      <c r="BJ6" s="11"/>
      <c r="BK6" s="11">
        <v>49</v>
      </c>
      <c r="BL6" s="11">
        <v>49</v>
      </c>
      <c r="BM6" s="11">
        <v>49</v>
      </c>
      <c r="BN6" s="11">
        <v>48</v>
      </c>
      <c r="BO6" s="136">
        <v>53</v>
      </c>
      <c r="BP6" s="136"/>
      <c r="BQ6" s="136"/>
      <c r="BR6" s="136">
        <v>53</v>
      </c>
      <c r="BS6" s="136">
        <v>52</v>
      </c>
      <c r="BT6" s="136">
        <v>52</v>
      </c>
      <c r="BU6" s="136">
        <v>52</v>
      </c>
      <c r="BV6" s="386">
        <f t="shared" ref="BV6:BV7" si="1">IFERROR(AVERAGE(BX6:DB6),"-")</f>
        <v>49.708333333333336</v>
      </c>
      <c r="BW6" s="386"/>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86">
        <f t="shared" ref="DC6:DC7" si="2">IFERROR(AVERAGE(DE6:EH6),"-")</f>
        <v>45</v>
      </c>
      <c r="DD6" s="386"/>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86">
        <f t="shared" ref="EI6:EI7" si="3">IFERROR(AVERAGE(EK6:FO6),"-")</f>
        <v>43.346153846153847</v>
      </c>
      <c r="EJ6" s="386"/>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86">
        <f t="shared" ref="FP6:FP7" si="4">IFERROR(AVERAGE(FR6:GV6),"-")</f>
        <v>40.879310344827587</v>
      </c>
      <c r="FQ6" s="386"/>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86">
        <f t="shared" ref="GV6:GV7" si="5">IFERROR(AVERAGE(GX6:IB6),"-")</f>
        <v>37.5</v>
      </c>
      <c r="GW6" s="386"/>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86">
        <f t="shared" ref="IC6:IC7" si="6">IFERROR(AVERAGE(IE6:JI6),"-")</f>
        <v>34.111111111111114</v>
      </c>
      <c r="ID6" s="386"/>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86">
        <f t="shared" ref="JJ6:JJ7" si="7">IFERROR(AVERAGE(JL6:KO6),"-")</f>
        <v>40.629629629629626</v>
      </c>
      <c r="JK6" s="386"/>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86">
        <f t="shared" ref="KP6:KP7" si="8">IFERROR(AVERAGE(KR6:LV6),"-")</f>
        <v>49.608695652173914</v>
      </c>
      <c r="KQ6" s="386"/>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86" t="str">
        <f t="shared" ref="LW6:LW7" si="9">IFERROR(AVERAGE(LY6:NB6),"-")</f>
        <v>-</v>
      </c>
      <c r="LX6" s="386"/>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86" t="str">
        <f t="shared" ref="NC6:NC7" si="10">IFERROR(AVERAGE(NE6:OI6),"-")</f>
        <v>-</v>
      </c>
      <c r="ND6" s="386"/>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x14ac:dyDescent="0.35">
      <c r="C7" s="1"/>
      <c r="D7" s="4"/>
      <c r="E7" s="414"/>
      <c r="F7" s="399" t="s">
        <v>9</v>
      </c>
      <c r="G7" s="399"/>
      <c r="H7" s="405">
        <f>IFERROR(AVERAGE(J7,AQ7,BV7,DC7,EI7,FP7,GV7,IC7,JJ7,KP7,LW7,NC7),"-")</f>
        <v>23.939104514513787</v>
      </c>
      <c r="I7" s="405"/>
      <c r="J7" s="445">
        <f t="shared" si="0"/>
        <v>40.70967741935484</v>
      </c>
      <c r="K7" s="446"/>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398">
        <f t="shared" ref="AQ7" si="11">IFERROR(AVERAGE(AS7:BU7),"-")</f>
        <v>34.166666666666664</v>
      </c>
      <c r="AR7" s="398"/>
      <c r="AS7" s="17">
        <v>36</v>
      </c>
      <c r="AT7" s="17">
        <v>32</v>
      </c>
      <c r="AU7" s="17">
        <v>32</v>
      </c>
      <c r="AV7" s="17">
        <v>30</v>
      </c>
      <c r="AW7" s="17">
        <v>30</v>
      </c>
      <c r="AX7" s="17">
        <v>30</v>
      </c>
      <c r="AY7" s="17">
        <v>30</v>
      </c>
      <c r="AZ7" s="457"/>
      <c r="BA7" s="458"/>
      <c r="BB7" s="458"/>
      <c r="BC7" s="458"/>
      <c r="BD7" s="458"/>
      <c r="BE7" s="458"/>
      <c r="BF7" s="459"/>
      <c r="BG7" s="17">
        <v>30</v>
      </c>
      <c r="BH7" s="17">
        <v>32</v>
      </c>
      <c r="BI7" s="17"/>
      <c r="BJ7" s="17"/>
      <c r="BK7" s="17">
        <v>30</v>
      </c>
      <c r="BL7" s="17">
        <v>30</v>
      </c>
      <c r="BM7" s="17">
        <v>30</v>
      </c>
      <c r="BN7" s="17">
        <v>30</v>
      </c>
      <c r="BO7" s="137">
        <v>45</v>
      </c>
      <c r="BP7" s="137"/>
      <c r="BQ7" s="137"/>
      <c r="BR7" s="137">
        <v>43</v>
      </c>
      <c r="BS7" s="137">
        <v>38</v>
      </c>
      <c r="BT7" s="137">
        <v>38</v>
      </c>
      <c r="BU7" s="137">
        <v>49</v>
      </c>
      <c r="BV7" s="398">
        <f t="shared" si="1"/>
        <v>54.125</v>
      </c>
      <c r="BW7" s="398"/>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398">
        <f t="shared" si="2"/>
        <v>42.238095238095241</v>
      </c>
      <c r="DD7" s="398"/>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398">
        <f t="shared" si="3"/>
        <v>15.192307692307692</v>
      </c>
      <c r="EJ7" s="398"/>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398">
        <f t="shared" si="4"/>
        <v>4.3103448275862073</v>
      </c>
      <c r="FQ7" s="398"/>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398">
        <f t="shared" si="5"/>
        <v>4</v>
      </c>
      <c r="GW7" s="398"/>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398">
        <f t="shared" si="6"/>
        <v>3</v>
      </c>
      <c r="ID7" s="398"/>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398">
        <f t="shared" si="7"/>
        <v>10.518518518518519</v>
      </c>
      <c r="JK7" s="398"/>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398">
        <f t="shared" si="8"/>
        <v>31.130434782608695</v>
      </c>
      <c r="KQ7" s="398"/>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398" t="str">
        <f t="shared" si="9"/>
        <v>-</v>
      </c>
      <c r="LX7" s="398"/>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398" t="str">
        <f t="shared" si="10"/>
        <v>-</v>
      </c>
      <c r="ND7" s="398"/>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x14ac:dyDescent="0.35">
      <c r="C8" s="1"/>
      <c r="D8" s="1"/>
      <c r="E8" s="424" t="s">
        <v>10</v>
      </c>
      <c r="F8" s="402" t="s">
        <v>11</v>
      </c>
      <c r="G8" s="402"/>
      <c r="H8" s="406" t="s">
        <v>12</v>
      </c>
      <c r="I8" s="407"/>
      <c r="J8" s="460" t="s">
        <v>13</v>
      </c>
      <c r="K8" s="461"/>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02" t="s">
        <v>13</v>
      </c>
      <c r="AR8" s="402"/>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02" t="s">
        <v>13</v>
      </c>
      <c r="BW8" s="402"/>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02" t="s">
        <v>13</v>
      </c>
      <c r="DD8" s="402"/>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02" t="s">
        <v>13</v>
      </c>
      <c r="EJ8" s="402"/>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02" t="s">
        <v>13</v>
      </c>
      <c r="FQ8" s="402"/>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02" t="s">
        <v>13</v>
      </c>
      <c r="GW8" s="402"/>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02" t="s">
        <v>13</v>
      </c>
      <c r="ID8" s="402"/>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02" t="s">
        <v>13</v>
      </c>
      <c r="JK8" s="402"/>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02" t="s">
        <v>13</v>
      </c>
      <c r="KQ8" s="402"/>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02" t="s">
        <v>13</v>
      </c>
      <c r="LX8" s="402"/>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02" t="s">
        <v>13</v>
      </c>
      <c r="ND8" s="402"/>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x14ac:dyDescent="0.35">
      <c r="C9" s="1"/>
      <c r="D9" s="4"/>
      <c r="E9" s="413"/>
      <c r="F9" s="394" t="s">
        <v>14</v>
      </c>
      <c r="G9" s="394"/>
      <c r="H9" s="408" t="s">
        <v>12</v>
      </c>
      <c r="I9" s="409"/>
      <c r="J9" s="403" t="s">
        <v>15</v>
      </c>
      <c r="K9" s="404"/>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394" t="s">
        <v>15</v>
      </c>
      <c r="AR9" s="394"/>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394" t="s">
        <v>15</v>
      </c>
      <c r="BW9" s="394"/>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394" t="s">
        <v>15</v>
      </c>
      <c r="DD9" s="394"/>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394" t="s">
        <v>15</v>
      </c>
      <c r="EJ9" s="394"/>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394" t="s">
        <v>15</v>
      </c>
      <c r="FQ9" s="394"/>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394" t="s">
        <v>15</v>
      </c>
      <c r="GW9" s="394"/>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394" t="s">
        <v>15</v>
      </c>
      <c r="ID9" s="394"/>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394" t="s">
        <v>15</v>
      </c>
      <c r="JK9" s="394"/>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394" t="s">
        <v>15</v>
      </c>
      <c r="KQ9" s="394"/>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394" t="s">
        <v>15</v>
      </c>
      <c r="LX9" s="394"/>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394" t="s">
        <v>15</v>
      </c>
      <c r="ND9" s="394"/>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x14ac:dyDescent="0.35">
      <c r="C10" s="1"/>
      <c r="D10" s="4"/>
      <c r="E10" s="413"/>
      <c r="F10" s="394" t="s">
        <v>16</v>
      </c>
      <c r="G10" s="394"/>
      <c r="H10" s="408" t="s">
        <v>12</v>
      </c>
      <c r="I10" s="409"/>
      <c r="J10" s="403" t="s">
        <v>17</v>
      </c>
      <c r="K10" s="404"/>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394" t="s">
        <v>17</v>
      </c>
      <c r="AR10" s="394"/>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394" t="s">
        <v>17</v>
      </c>
      <c r="BW10" s="394"/>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394" t="s">
        <v>17</v>
      </c>
      <c r="DD10" s="394"/>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394" t="s">
        <v>17</v>
      </c>
      <c r="EJ10" s="394"/>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394" t="s">
        <v>17</v>
      </c>
      <c r="FQ10" s="394"/>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394" t="s">
        <v>17</v>
      </c>
      <c r="GW10" s="394"/>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394" t="s">
        <v>17</v>
      </c>
      <c r="ID10" s="394"/>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394" t="s">
        <v>17</v>
      </c>
      <c r="JK10" s="394"/>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394" t="s">
        <v>17</v>
      </c>
      <c r="KQ10" s="394"/>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394" t="s">
        <v>17</v>
      </c>
      <c r="LX10" s="394"/>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394" t="s">
        <v>17</v>
      </c>
      <c r="ND10" s="394"/>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x14ac:dyDescent="0.35">
      <c r="C11" s="1"/>
      <c r="D11" s="4"/>
      <c r="E11" s="413"/>
      <c r="F11" s="394" t="s">
        <v>18</v>
      </c>
      <c r="G11" s="394"/>
      <c r="H11" s="408" t="s">
        <v>12</v>
      </c>
      <c r="I11" s="409"/>
      <c r="J11" s="394" t="s">
        <v>19</v>
      </c>
      <c r="K11" s="394"/>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394" t="s">
        <v>19</v>
      </c>
      <c r="AR11" s="394"/>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394" t="s">
        <v>19</v>
      </c>
      <c r="BW11" s="394"/>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394" t="s">
        <v>19</v>
      </c>
      <c r="DD11" s="394"/>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394" t="s">
        <v>19</v>
      </c>
      <c r="EJ11" s="394"/>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394" t="s">
        <v>19</v>
      </c>
      <c r="FQ11" s="394"/>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394" t="s">
        <v>19</v>
      </c>
      <c r="GW11" s="394"/>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394" t="s">
        <v>19</v>
      </c>
      <c r="ID11" s="394"/>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394" t="s">
        <v>19</v>
      </c>
      <c r="JK11" s="394"/>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394" t="s">
        <v>19</v>
      </c>
      <c r="KQ11" s="394"/>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394" t="s">
        <v>19</v>
      </c>
      <c r="LX11" s="394"/>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394" t="s">
        <v>19</v>
      </c>
      <c r="ND11" s="394"/>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x14ac:dyDescent="0.35">
      <c r="C12" s="1"/>
      <c r="D12" s="4"/>
      <c r="E12" s="413"/>
      <c r="F12" s="403" t="s">
        <v>20</v>
      </c>
      <c r="G12" s="404"/>
      <c r="H12" s="408" t="s">
        <v>12</v>
      </c>
      <c r="I12" s="409"/>
      <c r="J12" s="403" t="s">
        <v>21</v>
      </c>
      <c r="K12" s="437"/>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03" t="s">
        <v>21</v>
      </c>
      <c r="AR12" s="437"/>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03" t="s">
        <v>21</v>
      </c>
      <c r="BW12" s="437"/>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03" t="s">
        <v>21</v>
      </c>
      <c r="DD12" s="437"/>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03" t="s">
        <v>21</v>
      </c>
      <c r="EJ12" s="437"/>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03" t="s">
        <v>21</v>
      </c>
      <c r="FQ12" s="437"/>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03" t="s">
        <v>21</v>
      </c>
      <c r="GW12" s="437"/>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03" t="s">
        <v>21</v>
      </c>
      <c r="ID12" s="437"/>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03" t="s">
        <v>21</v>
      </c>
      <c r="JK12" s="437"/>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03" t="s">
        <v>21</v>
      </c>
      <c r="KQ12" s="437"/>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03" t="s">
        <v>21</v>
      </c>
      <c r="LX12" s="437"/>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03" t="s">
        <v>21</v>
      </c>
      <c r="ND12" s="404"/>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x14ac:dyDescent="0.35">
      <c r="C13" s="1"/>
      <c r="D13" s="4"/>
      <c r="E13" s="413"/>
      <c r="F13" s="394" t="s">
        <v>22</v>
      </c>
      <c r="G13" s="394"/>
      <c r="H13" s="408" t="s">
        <v>12</v>
      </c>
      <c r="I13" s="409"/>
      <c r="J13" s="403" t="s">
        <v>23</v>
      </c>
      <c r="K13" s="437"/>
      <c r="L13" s="404"/>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394" t="s">
        <v>23</v>
      </c>
      <c r="AR13" s="438"/>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394" t="s">
        <v>23</v>
      </c>
      <c r="BW13" s="394"/>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394" t="s">
        <v>23</v>
      </c>
      <c r="DD13" s="394"/>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394" t="s">
        <v>23</v>
      </c>
      <c r="EJ13" s="394"/>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394" t="s">
        <v>23</v>
      </c>
      <c r="FQ13" s="394"/>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394" t="s">
        <v>23</v>
      </c>
      <c r="GW13" s="394"/>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394" t="s">
        <v>23</v>
      </c>
      <c r="ID13" s="394"/>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394" t="s">
        <v>23</v>
      </c>
      <c r="JK13" s="394"/>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394" t="s">
        <v>23</v>
      </c>
      <c r="KQ13" s="394"/>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394" t="s">
        <v>23</v>
      </c>
      <c r="LX13" s="394"/>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394" t="s">
        <v>23</v>
      </c>
      <c r="ND13" s="394"/>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x14ac:dyDescent="0.35">
      <c r="C14" s="1"/>
      <c r="D14" s="4"/>
      <c r="E14" s="414"/>
      <c r="F14" s="399" t="s">
        <v>24</v>
      </c>
      <c r="G14" s="399"/>
      <c r="H14" s="422" t="s">
        <v>12</v>
      </c>
      <c r="I14" s="423"/>
      <c r="J14" s="462" t="s">
        <v>25</v>
      </c>
      <c r="K14" s="463"/>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399" t="s">
        <v>25</v>
      </c>
      <c r="AR14" s="399"/>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399" t="s">
        <v>25</v>
      </c>
      <c r="BW14" s="399"/>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399" t="s">
        <v>25</v>
      </c>
      <c r="DD14" s="399"/>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399" t="s">
        <v>25</v>
      </c>
      <c r="EJ14" s="399"/>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399" t="s">
        <v>25</v>
      </c>
      <c r="FQ14" s="399"/>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399" t="s">
        <v>25</v>
      </c>
      <c r="GW14" s="399"/>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399" t="s">
        <v>25</v>
      </c>
      <c r="ID14" s="399"/>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399" t="s">
        <v>25</v>
      </c>
      <c r="JK14" s="399"/>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399" t="s">
        <v>25</v>
      </c>
      <c r="KQ14" s="399"/>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399" t="s">
        <v>25</v>
      </c>
      <c r="LX14" s="399"/>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399" t="s">
        <v>25</v>
      </c>
      <c r="ND14" s="399"/>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x14ac:dyDescent="0.35">
      <c r="C15" s="1"/>
      <c r="D15" s="4"/>
      <c r="E15" s="417" t="s">
        <v>26</v>
      </c>
      <c r="F15" s="415" t="s">
        <v>27</v>
      </c>
      <c r="G15" s="415"/>
      <c r="H15" s="398">
        <f>AVERAGE(J15,AQ15,BV15,DC15,EI15,FP15,GV15,IC15,JJ15,KP15,LW15,NC15)</f>
        <v>56.839493386619019</v>
      </c>
      <c r="I15" s="398"/>
      <c r="J15" s="464">
        <f>SUM(J5:K7)</f>
        <v>85.387096774193552</v>
      </c>
      <c r="K15" s="465"/>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398">
        <f>SUM(AQ5:AR7)</f>
        <v>83.388888888888886</v>
      </c>
      <c r="AR15" s="398"/>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398">
        <f>SUM(BV5:BW7)</f>
        <v>104.83333333333334</v>
      </c>
      <c r="BW15" s="398"/>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398">
        <f>SUM(DC5:DD7)</f>
        <v>88.238095238095241</v>
      </c>
      <c r="DD15" s="398"/>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398">
        <f>SUM(EI5:EJ7)</f>
        <v>59.53846153846154</v>
      </c>
      <c r="EJ15" s="398"/>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398">
        <f>SUM(FP5:FQ7)</f>
        <v>46.189655172413794</v>
      </c>
      <c r="FQ15" s="398"/>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398">
        <f>SUM(GV5:GW7)</f>
        <v>42.5</v>
      </c>
      <c r="GW15" s="398"/>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398">
        <f>SUM(IC5:ID7)</f>
        <v>38.111111111111114</v>
      </c>
      <c r="ID15" s="398"/>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398">
        <f>SUM(JJ5:JK7)</f>
        <v>52.148148148148145</v>
      </c>
      <c r="JK15" s="398"/>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398">
        <f>SUM(KP5:KQ7)</f>
        <v>81.739130434782609</v>
      </c>
      <c r="KQ15" s="398"/>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398">
        <f>SUM(LW5:LX7)</f>
        <v>0</v>
      </c>
      <c r="LX15" s="398"/>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398">
        <f>SUM(NC5:ND7)</f>
        <v>0</v>
      </c>
      <c r="ND15" s="398"/>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x14ac:dyDescent="0.35">
      <c r="C16" s="1"/>
      <c r="D16" s="4"/>
      <c r="E16" s="413"/>
      <c r="F16" s="394" t="s">
        <v>28</v>
      </c>
      <c r="G16" s="394"/>
      <c r="H16" s="386">
        <f>AVERAGE(J16,AQ16,BV16,DC16,EI16,FP16,GV16,IC16,JJ16,KP16,LW16,NC16)</f>
        <v>32.086806328018781</v>
      </c>
      <c r="I16" s="386"/>
      <c r="J16" s="447">
        <f>AVERAGE(L16:AP16)</f>
        <v>53.032258064516128</v>
      </c>
      <c r="K16" s="448"/>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86">
        <f>AVERAGE(AS16:BU16)</f>
        <v>41.379310344827587</v>
      </c>
      <c r="AR16" s="386"/>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86">
        <f>AVERAGE(BX16:DB16)</f>
        <v>66.387096774193552</v>
      </c>
      <c r="BW16" s="386"/>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86">
        <f>AVERAGE(DE16:EH16)</f>
        <v>49.133333333333333</v>
      </c>
      <c r="DD16" s="386"/>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86">
        <f>AVERAGE(EK16:FO16)</f>
        <v>32.193548387096776</v>
      </c>
      <c r="EJ16" s="386"/>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86">
        <f>AVERAGE(FR16:GU16)</f>
        <v>28.9</v>
      </c>
      <c r="FQ16" s="386"/>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86">
        <f>AVERAGE(GX16:IB16)</f>
        <v>24.870967741935484</v>
      </c>
      <c r="GW16" s="386"/>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86">
        <f>AVERAGE(IE16:JI16)</f>
        <v>16.806451612903224</v>
      </c>
      <c r="ID16" s="386"/>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86">
        <f>AVERAGE(JL16:KO16)</f>
        <v>31.5</v>
      </c>
      <c r="JK16" s="386"/>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86">
        <f>AVERAGE(KR16:LV16)</f>
        <v>40.838709677419352</v>
      </c>
      <c r="KQ16" s="386"/>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86">
        <f>AVERAGE(LY16:NB16)</f>
        <v>0</v>
      </c>
      <c r="LX16" s="386"/>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86">
        <f>AVERAGE(NE16:OI16)</f>
        <v>0</v>
      </c>
      <c r="ND16" s="386"/>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x14ac:dyDescent="0.35">
      <c r="C17" s="1"/>
      <c r="D17" s="4"/>
      <c r="E17" s="418"/>
      <c r="F17" s="438" t="s">
        <v>29</v>
      </c>
      <c r="G17" s="438"/>
      <c r="H17" s="387">
        <f>IFERROR(H16/H15,"-")</f>
        <v>0.56451605065805455</v>
      </c>
      <c r="I17" s="387"/>
      <c r="J17" s="466">
        <f>IFERROR(J16/J15,"-")</f>
        <v>0.62108046845485454</v>
      </c>
      <c r="K17" s="467"/>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387">
        <f>IFERROR(AQ16/AQ15,"-")</f>
        <v>0.49622091019779918</v>
      </c>
      <c r="AR17" s="387"/>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387">
        <f>IFERROR(BV16/BV15,"-")</f>
        <v>0.63326324426893688</v>
      </c>
      <c r="BW17" s="387"/>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387">
        <f>IFERROR(DC16/DC15,"-")</f>
        <v>0.55682676740420933</v>
      </c>
      <c r="DD17" s="387"/>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387">
        <f>IFERROR(EI16/EI15,"-")</f>
        <v>0.54071851296157369</v>
      </c>
      <c r="EJ17" s="387"/>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387">
        <f>IFERROR(FP16/FP15,"-")</f>
        <v>0.62568122433743933</v>
      </c>
      <c r="FQ17" s="387"/>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387">
        <f>IFERROR(GV16/GV15,"-")</f>
        <v>0.58519924098671727</v>
      </c>
      <c r="GW17" s="387"/>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387">
        <f>IFERROR(IC16/IC15,"-")</f>
        <v>0.44098561083419535</v>
      </c>
      <c r="ID17" s="387"/>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387">
        <f>IFERROR(JJ16/JJ15,"-")</f>
        <v>0.60404829545454553</v>
      </c>
      <c r="JK17" s="387"/>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387">
        <f>IFERROR(KP16/KP15,"-")</f>
        <v>0.49962251201098146</v>
      </c>
      <c r="KQ17" s="387"/>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387" t="str">
        <f>IFERROR(LW16/LW15,"-")</f>
        <v>-</v>
      </c>
      <c r="LX17" s="387"/>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387" t="str">
        <f>IFERROR(NC16/NC15,"-")</f>
        <v>-</v>
      </c>
      <c r="ND17" s="387"/>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x14ac:dyDescent="0.35">
      <c r="C18" s="1"/>
      <c r="D18" s="4"/>
      <c r="E18" s="425" t="s">
        <v>31</v>
      </c>
      <c r="F18" s="428" t="s">
        <v>32</v>
      </c>
      <c r="G18" s="429"/>
      <c r="H18" s="430" t="s">
        <v>30</v>
      </c>
      <c r="I18" s="431"/>
      <c r="J18" s="474">
        <f>COUNTIF(K24:K203,"&gt;40")</f>
        <v>56</v>
      </c>
      <c r="K18" s="474"/>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388">
        <f>COUNTIF(AR24:AR203,"&gt;40")</f>
        <v>8</v>
      </c>
      <c r="AR18" s="38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388">
        <f>COUNTIF(BW24:BW203,"&gt;40")</f>
        <v>0</v>
      </c>
      <c r="BW18" s="388"/>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388">
        <f>COUNTIF(DD24:DD203,"&gt;40")</f>
        <v>0</v>
      </c>
      <c r="DD18" s="388"/>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388">
        <f>COUNTIF(EJ24:EJ203,"&gt;40")</f>
        <v>0</v>
      </c>
      <c r="EJ18" s="388"/>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388">
        <f>COUNTIF(FQ24:FQ203,"&gt;40")</f>
        <v>30</v>
      </c>
      <c r="FQ18" s="388"/>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388">
        <f>COUNTIF(GW24:GW203,"&gt;40")</f>
        <v>0</v>
      </c>
      <c r="GW18" s="388"/>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388">
        <f>COUNTIF(ID24:ID203,"&gt;40")</f>
        <v>8</v>
      </c>
      <c r="ID18" s="388"/>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388">
        <f>COUNTIF(JK24:JK203,"&gt;40")</f>
        <v>26</v>
      </c>
      <c r="JK18" s="388"/>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388">
        <f>COUNTIF(KQ24:KQ203,"&gt;40")</f>
        <v>26</v>
      </c>
      <c r="KQ18" s="388"/>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388">
        <f>COUNTIF(LX24:LX203,"&gt;40")</f>
        <v>0</v>
      </c>
      <c r="LX18" s="388"/>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388">
        <f>COUNTIF(ND24:ND203,"&gt;40")</f>
        <v>0</v>
      </c>
      <c r="ND18" s="388"/>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x14ac:dyDescent="0.35">
      <c r="C19" s="1"/>
      <c r="D19" s="4"/>
      <c r="E19" s="426"/>
      <c r="F19" s="426" t="s">
        <v>33</v>
      </c>
      <c r="G19" s="426"/>
      <c r="H19" s="436">
        <f>COUNTIF(I24:I203,"&gt;300")</f>
        <v>27</v>
      </c>
      <c r="I19" s="436"/>
      <c r="J19" s="389" t="s">
        <v>30</v>
      </c>
      <c r="K19" s="390"/>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389" t="s">
        <v>30</v>
      </c>
      <c r="AR19" s="390"/>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389" t="s">
        <v>30</v>
      </c>
      <c r="BW19" s="390"/>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389" t="s">
        <v>30</v>
      </c>
      <c r="DD19" s="390"/>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389" t="s">
        <v>30</v>
      </c>
      <c r="EJ19" s="390"/>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389" t="s">
        <v>30</v>
      </c>
      <c r="FQ19" s="390"/>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389" t="s">
        <v>30</v>
      </c>
      <c r="GW19" s="390"/>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389" t="s">
        <v>30</v>
      </c>
      <c r="ID19" s="390"/>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389" t="s">
        <v>30</v>
      </c>
      <c r="JK19" s="390"/>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389" t="s">
        <v>30</v>
      </c>
      <c r="KQ19" s="390"/>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389" t="s">
        <v>30</v>
      </c>
      <c r="LX19" s="390"/>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389" t="s">
        <v>30</v>
      </c>
      <c r="ND19" s="390"/>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x14ac:dyDescent="0.35">
      <c r="C20" s="1"/>
      <c r="D20" s="4"/>
      <c r="E20" s="427"/>
      <c r="F20" s="432" t="s">
        <v>34</v>
      </c>
      <c r="G20" s="432"/>
      <c r="H20" s="433">
        <f>IFERROR(H19/SUM(H5:I7),"-")</f>
        <v>0.39585152258406447</v>
      </c>
      <c r="I20" s="433"/>
      <c r="J20" s="392">
        <f>IFERROR(J18/SUM(J5:K7),"-")</f>
        <v>0.65583679637325276</v>
      </c>
      <c r="K20" s="392"/>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392">
        <f>IFERROR(AQ18/SUM(AQ5:AR7),"-")</f>
        <v>9.5936042638241181E-2</v>
      </c>
      <c r="AR20" s="392"/>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392">
        <f>IFERROR(BV18/SUM(BV5:BW7),"-")</f>
        <v>0</v>
      </c>
      <c r="BW20" s="392"/>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392">
        <f>IFERROR(DC18/SUM(DC5:DD7),"-")</f>
        <v>0</v>
      </c>
      <c r="DD20" s="392"/>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392">
        <f>IFERROR(EI18/SUM(EI5:EJ7),"-")</f>
        <v>0</v>
      </c>
      <c r="EJ20" s="392"/>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392">
        <f>IFERROR(FP18/SUM(FP5:FQ7),"-")</f>
        <v>0.64949608062709963</v>
      </c>
      <c r="FQ20" s="392"/>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392">
        <f>IFERROR(GV18/SUM(GV5:GW7),"-")</f>
        <v>0</v>
      </c>
      <c r="GW20" s="392"/>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392">
        <f>IFERROR(IC18/SUM(IC5:ID7),"-")</f>
        <v>0.20991253644314867</v>
      </c>
      <c r="ID20" s="392"/>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392">
        <f>IFERROR(JJ18/SUM(JJ5:JK7),"-")</f>
        <v>0.49857954545454547</v>
      </c>
      <c r="JK20" s="392"/>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392">
        <f>IFERROR(KP18/SUM(KP5:KQ7),"-")</f>
        <v>0.31808510638297871</v>
      </c>
      <c r="KQ20" s="392"/>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392" t="str">
        <f>IFERROR(LW18/SUM(LW5:LX7),"-")</f>
        <v>-</v>
      </c>
      <c r="LX20" s="392"/>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392" t="str">
        <f>IFERROR(NC18/SUM(NC5:ND7),"-")</f>
        <v>-</v>
      </c>
      <c r="ND20" s="392"/>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5">
      <c r="C22" s="400" t="s">
        <v>35</v>
      </c>
      <c r="D22" s="400" t="s">
        <v>36</v>
      </c>
      <c r="E22" s="400" t="s">
        <v>37</v>
      </c>
      <c r="F22" s="400" t="s">
        <v>38</v>
      </c>
      <c r="G22" s="400" t="s">
        <v>39</v>
      </c>
      <c r="H22" s="435" t="s">
        <v>40</v>
      </c>
      <c r="I22" s="435"/>
      <c r="J22" s="391">
        <v>45292</v>
      </c>
      <c r="K22" s="391"/>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391">
        <v>45323</v>
      </c>
      <c r="AR22" s="391"/>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391">
        <v>45352</v>
      </c>
      <c r="BW22" s="391"/>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391">
        <v>45383</v>
      </c>
      <c r="DD22" s="391"/>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391">
        <v>45413</v>
      </c>
      <c r="EJ22" s="391"/>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391">
        <v>45444</v>
      </c>
      <c r="FQ22" s="391"/>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391">
        <v>45474</v>
      </c>
      <c r="GW22" s="391"/>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391">
        <v>45505</v>
      </c>
      <c r="ID22" s="391"/>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391">
        <v>45536</v>
      </c>
      <c r="JK22" s="391"/>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391">
        <v>45566</v>
      </c>
      <c r="KQ22" s="391"/>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391">
        <v>45597</v>
      </c>
      <c r="LX22" s="391"/>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391">
        <v>45627</v>
      </c>
      <c r="ND22" s="391"/>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5">
      <c r="C23" s="400"/>
      <c r="D23" s="400"/>
      <c r="E23" s="400"/>
      <c r="F23" s="400"/>
      <c r="G23" s="400"/>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x14ac:dyDescent="0.35">
      <c r="C24" s="468">
        <f>IF(D24="","-",SUBTOTAL(3,$D$24:D24))</f>
        <v>1</v>
      </c>
      <c r="D24" s="471" t="s">
        <v>43</v>
      </c>
      <c r="E24" s="368" t="e">
        <f>VLOOKUP(D24,'employee list'!$C:$E,2,0)</f>
        <v>#N/A</v>
      </c>
      <c r="F24" s="368"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x14ac:dyDescent="0.35">
      <c r="C25" s="469"/>
      <c r="D25" s="472"/>
      <c r="E25" s="369"/>
      <c r="F25" s="369"/>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x14ac:dyDescent="0.35">
      <c r="C26" s="470"/>
      <c r="D26" s="473"/>
      <c r="E26" s="370"/>
      <c r="F26" s="370"/>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x14ac:dyDescent="0.35">
      <c r="C27" s="368">
        <f>IF(D27="","-",SUBTOTAL(3,$D$24:D27))</f>
        <v>1</v>
      </c>
      <c r="D27" s="384" t="s">
        <v>49</v>
      </c>
      <c r="E27" s="368" t="str">
        <f>VLOOKUP(D27,'employee list'!$C:$E,2,0)</f>
        <v>Mai Thị Hoạt</v>
      </c>
      <c r="F27" s="385"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x14ac:dyDescent="0.35">
      <c r="C28" s="369"/>
      <c r="D28" s="384"/>
      <c r="E28" s="369"/>
      <c r="F28" s="385"/>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x14ac:dyDescent="0.35">
      <c r="C29" s="370"/>
      <c r="D29" s="384"/>
      <c r="E29" s="370"/>
      <c r="F29" s="385"/>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x14ac:dyDescent="0.35">
      <c r="C30" s="468">
        <f>IF(D30="","-",SUBTOTAL(3,$D$24:D30))</f>
        <v>2</v>
      </c>
      <c r="D30" s="384" t="s">
        <v>51</v>
      </c>
      <c r="E30" s="368" t="str">
        <f>VLOOKUP(D30,'employee list'!$C:$E,2,0)</f>
        <v>Nguyễn Mạnh Dũng</v>
      </c>
      <c r="F30" s="385"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x14ac:dyDescent="0.35">
      <c r="C31" s="469"/>
      <c r="D31" s="384"/>
      <c r="E31" s="369"/>
      <c r="F31" s="385"/>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x14ac:dyDescent="0.35">
      <c r="C32" s="470"/>
      <c r="D32" s="384"/>
      <c r="E32" s="370"/>
      <c r="F32" s="385"/>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x14ac:dyDescent="0.35">
      <c r="C33" s="468">
        <f>IF(D33="","-",SUBTOTAL(3,$D$24:D33))</f>
        <v>3</v>
      </c>
      <c r="D33" s="384" t="s">
        <v>52</v>
      </c>
      <c r="E33" s="368" t="str">
        <f>VLOOKUP(D33,'employee list'!$C:$E,2,0)</f>
        <v>Trần Thị Thúy</v>
      </c>
      <c r="F33" s="385"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x14ac:dyDescent="0.35">
      <c r="C34" s="469"/>
      <c r="D34" s="384"/>
      <c r="E34" s="369"/>
      <c r="F34" s="385"/>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x14ac:dyDescent="0.35">
      <c r="C35" s="470"/>
      <c r="D35" s="384"/>
      <c r="E35" s="370"/>
      <c r="F35" s="385"/>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x14ac:dyDescent="0.35">
      <c r="C36" s="368" t="str">
        <f>IF(D36="","-",SUBTOTAL(3,$D$24:D36))</f>
        <v>-</v>
      </c>
      <c r="D36" s="384"/>
      <c r="E36" s="368" t="e">
        <f>VLOOKUP(D36,'employee list'!$C:$E,2,0)</f>
        <v>#N/A</v>
      </c>
      <c r="F36" s="385"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x14ac:dyDescent="0.35">
      <c r="C37" s="369"/>
      <c r="D37" s="384"/>
      <c r="E37" s="369"/>
      <c r="F37" s="385"/>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x14ac:dyDescent="0.35">
      <c r="C38" s="370"/>
      <c r="D38" s="384"/>
      <c r="E38" s="370"/>
      <c r="F38" s="385"/>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x14ac:dyDescent="0.35">
      <c r="C39" s="368">
        <f>IF(D39="","-",SUBTOTAL(3,$D$24:D39))</f>
        <v>3</v>
      </c>
      <c r="D39" s="384" t="s">
        <v>54</v>
      </c>
      <c r="E39" s="368" t="str">
        <f>VLOOKUP(D39,'employee list'!$C:$E,2,0)</f>
        <v>Vũ Văn Linh</v>
      </c>
      <c r="F39" s="385"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x14ac:dyDescent="0.35">
      <c r="C40" s="369"/>
      <c r="D40" s="384"/>
      <c r="E40" s="369"/>
      <c r="F40" s="385"/>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x14ac:dyDescent="0.35">
      <c r="C41" s="370"/>
      <c r="D41" s="384"/>
      <c r="E41" s="370"/>
      <c r="F41" s="385"/>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x14ac:dyDescent="0.35">
      <c r="C42" s="468">
        <f>IF(D42="","-",SUBTOTAL(3,$D$24:D42))</f>
        <v>4</v>
      </c>
      <c r="D42" s="384" t="s">
        <v>55</v>
      </c>
      <c r="E42" s="368" t="str">
        <f>VLOOKUP(D42,'employee list'!$C:$E,2,0)</f>
        <v>Nguyễn Văn Vương</v>
      </c>
      <c r="F42" s="385" t="str">
        <f>VLOOKUP(D42,'employee list'!$C:$E,3,0)</f>
        <v>Operator</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x14ac:dyDescent="0.35">
      <c r="C43" s="469"/>
      <c r="D43" s="384"/>
      <c r="E43" s="369"/>
      <c r="F43" s="385"/>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x14ac:dyDescent="0.35">
      <c r="C44" s="470"/>
      <c r="D44" s="384"/>
      <c r="E44" s="370"/>
      <c r="F44" s="385"/>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x14ac:dyDescent="0.35">
      <c r="C45" s="368" t="str">
        <f>IF(D45="","-",SUBTOTAL(3,$D$24:D45))</f>
        <v>-</v>
      </c>
      <c r="D45" s="384"/>
      <c r="E45" s="368" t="e">
        <f>VLOOKUP(D45,'employee list'!$C:$E,2,0)</f>
        <v>#N/A</v>
      </c>
      <c r="F45" s="385"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x14ac:dyDescent="0.35">
      <c r="C46" s="369"/>
      <c r="D46" s="384"/>
      <c r="E46" s="369"/>
      <c r="F46" s="385"/>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x14ac:dyDescent="0.35">
      <c r="C47" s="370"/>
      <c r="D47" s="384"/>
      <c r="E47" s="370"/>
      <c r="F47" s="385"/>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x14ac:dyDescent="0.35">
      <c r="C48" s="368">
        <f>IF(D48="","-",SUBTOTAL(3,$D$24:D48))</f>
        <v>4</v>
      </c>
      <c r="D48" s="384" t="s">
        <v>56</v>
      </c>
      <c r="E48" s="368" t="str">
        <f>VLOOKUP(D48,'employee list'!$C:$E,2,0)</f>
        <v>Nguyễn Văn Tùng</v>
      </c>
      <c r="F48" s="385"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x14ac:dyDescent="0.35">
      <c r="C49" s="369"/>
      <c r="D49" s="384"/>
      <c r="E49" s="369"/>
      <c r="F49" s="385"/>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x14ac:dyDescent="0.35">
      <c r="C50" s="370"/>
      <c r="D50" s="384"/>
      <c r="E50" s="370"/>
      <c r="F50" s="385"/>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x14ac:dyDescent="0.35">
      <c r="C51" s="468">
        <f>IF(D51="","-",SUBTOTAL(3,$D$24:D51))</f>
        <v>5</v>
      </c>
      <c r="D51" s="384" t="s">
        <v>57</v>
      </c>
      <c r="E51" s="368" t="str">
        <f>VLOOKUP(D51,'employee list'!$C:$E,2,0)</f>
        <v>Phạm Huy Hoàng</v>
      </c>
      <c r="F51" s="385"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x14ac:dyDescent="0.35">
      <c r="C52" s="469"/>
      <c r="D52" s="384"/>
      <c r="E52" s="369"/>
      <c r="F52" s="385"/>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x14ac:dyDescent="0.35">
      <c r="C53" s="470"/>
      <c r="D53" s="384"/>
      <c r="E53" s="370"/>
      <c r="F53" s="385"/>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x14ac:dyDescent="0.35">
      <c r="C54" s="468">
        <f>IF(D54="","-",SUBTOTAL(3,$D$24:D54))</f>
        <v>6</v>
      </c>
      <c r="D54" s="384" t="s">
        <v>58</v>
      </c>
      <c r="E54" s="368" t="str">
        <f>VLOOKUP(D54,'employee list'!$C:$E,2,0)</f>
        <v>Nguyễn Thị Thuận</v>
      </c>
      <c r="F54" s="385"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x14ac:dyDescent="0.35">
      <c r="C55" s="469"/>
      <c r="D55" s="384"/>
      <c r="E55" s="369"/>
      <c r="F55" s="385"/>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x14ac:dyDescent="0.35">
      <c r="C56" s="470"/>
      <c r="D56" s="384"/>
      <c r="E56" s="370"/>
      <c r="F56" s="385"/>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x14ac:dyDescent="0.35">
      <c r="C57" s="368">
        <f>IF(D57="","-",SUBTOTAL(3,$D$24:D57))</f>
        <v>6</v>
      </c>
      <c r="D57" s="384" t="s">
        <v>59</v>
      </c>
      <c r="E57" s="368" t="str">
        <f>VLOOKUP(D57,'employee list'!$C:$E,2,0)</f>
        <v>Đỗ Chính</v>
      </c>
      <c r="F57" s="385"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x14ac:dyDescent="0.35">
      <c r="C58" s="369"/>
      <c r="D58" s="384"/>
      <c r="E58" s="369"/>
      <c r="F58" s="385"/>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x14ac:dyDescent="0.35">
      <c r="C59" s="370"/>
      <c r="D59" s="384"/>
      <c r="E59" s="370"/>
      <c r="F59" s="385"/>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x14ac:dyDescent="0.35">
      <c r="C60" s="368">
        <f>IF(D60="","-",SUBTOTAL(3,$D$24:D60))</f>
        <v>6</v>
      </c>
      <c r="D60" s="384" t="s">
        <v>60</v>
      </c>
      <c r="E60" s="368" t="str">
        <f>VLOOKUP(D60,'employee list'!$C:$E,2,0)</f>
        <v>Phạm Thị Kim Dung</v>
      </c>
      <c r="F60" s="385"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x14ac:dyDescent="0.35">
      <c r="C61" s="369"/>
      <c r="D61" s="384"/>
      <c r="E61" s="369"/>
      <c r="F61" s="385"/>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x14ac:dyDescent="0.35">
      <c r="C62" s="370"/>
      <c r="D62" s="384"/>
      <c r="E62" s="370"/>
      <c r="F62" s="385"/>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x14ac:dyDescent="0.35">
      <c r="C63" s="368">
        <f>IF(D63="","-",SUBTOTAL(3,$D$24:D63))</f>
        <v>6</v>
      </c>
      <c r="D63" s="384" t="s">
        <v>61</v>
      </c>
      <c r="E63" s="368" t="str">
        <f>VLOOKUP(D63,'employee list'!$C:$E,2,0)</f>
        <v>Đặng Quốc Cường</v>
      </c>
      <c r="F63" s="385"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x14ac:dyDescent="0.35">
      <c r="C64" s="369"/>
      <c r="D64" s="384"/>
      <c r="E64" s="369"/>
      <c r="F64" s="385"/>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x14ac:dyDescent="0.35">
      <c r="C65" s="370"/>
      <c r="D65" s="384"/>
      <c r="E65" s="370"/>
      <c r="F65" s="385"/>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x14ac:dyDescent="0.35">
      <c r="C66" s="368" t="str">
        <f>IF(D66="","-",SUBTOTAL(3,$D$24:D66))</f>
        <v>-</v>
      </c>
      <c r="D66" s="384"/>
      <c r="E66" s="368" t="e">
        <f>VLOOKUP(D66,'employee list'!$C:$E,2,0)</f>
        <v>#N/A</v>
      </c>
      <c r="F66" s="385"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x14ac:dyDescent="0.35">
      <c r="C67" s="369"/>
      <c r="D67" s="384"/>
      <c r="E67" s="369"/>
      <c r="F67" s="385"/>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x14ac:dyDescent="0.35">
      <c r="C68" s="370"/>
      <c r="D68" s="384"/>
      <c r="E68" s="370"/>
      <c r="F68" s="385"/>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x14ac:dyDescent="0.35">
      <c r="C69" s="468">
        <f>IF(D69="","-",SUBTOTAL(3,$D$24:D69))</f>
        <v>7</v>
      </c>
      <c r="D69" s="384" t="s">
        <v>62</v>
      </c>
      <c r="E69" s="368" t="e">
        <f>VLOOKUP(D69,'employee list'!$C:$E,2,0)</f>
        <v>#N/A</v>
      </c>
      <c r="F69" s="385"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x14ac:dyDescent="0.35">
      <c r="C70" s="469"/>
      <c r="D70" s="384"/>
      <c r="E70" s="369"/>
      <c r="F70" s="385"/>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x14ac:dyDescent="0.35">
      <c r="C71" s="470"/>
      <c r="D71" s="384"/>
      <c r="E71" s="370"/>
      <c r="F71" s="385"/>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x14ac:dyDescent="0.35">
      <c r="C72" s="368" t="str">
        <f>IF(D72="","-",SUBTOTAL(3,$D$24:D72))</f>
        <v>-</v>
      </c>
      <c r="D72" s="384"/>
      <c r="E72" s="368" t="e">
        <f>VLOOKUP(D72,'employee list'!$C:$E,2,0)</f>
        <v>#N/A</v>
      </c>
      <c r="F72" s="385"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x14ac:dyDescent="0.35">
      <c r="C73" s="369"/>
      <c r="D73" s="384"/>
      <c r="E73" s="369"/>
      <c r="F73" s="385"/>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x14ac:dyDescent="0.35">
      <c r="C74" s="370"/>
      <c r="D74" s="384"/>
      <c r="E74" s="370"/>
      <c r="F74" s="385"/>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x14ac:dyDescent="0.35">
      <c r="C75" s="468">
        <f>IF(D75="","-",SUBTOTAL(3,$D$24:D75))</f>
        <v>8</v>
      </c>
      <c r="D75" s="384" t="s">
        <v>64</v>
      </c>
      <c r="E75" s="368" t="str">
        <f>VLOOKUP(D75,'employee list'!$C:$E,2,0)</f>
        <v>Hoàng Ngọc Khá</v>
      </c>
      <c r="F75" s="385"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x14ac:dyDescent="0.35">
      <c r="C76" s="469"/>
      <c r="D76" s="384"/>
      <c r="E76" s="369"/>
      <c r="F76" s="385"/>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x14ac:dyDescent="0.35">
      <c r="C77" s="470"/>
      <c r="D77" s="384"/>
      <c r="E77" s="370"/>
      <c r="F77" s="385"/>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x14ac:dyDescent="0.35">
      <c r="C78" s="368" t="str">
        <f>IF(D78="","-",SUBTOTAL(3,$D$24:D78))</f>
        <v>-</v>
      </c>
      <c r="D78" s="384"/>
      <c r="E78" s="368" t="e">
        <f>VLOOKUP(D78,'employee list'!$C:$E,2,0)</f>
        <v>#N/A</v>
      </c>
      <c r="F78" s="385"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x14ac:dyDescent="0.35">
      <c r="C79" s="369"/>
      <c r="D79" s="384"/>
      <c r="E79" s="369"/>
      <c r="F79" s="385"/>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x14ac:dyDescent="0.35">
      <c r="C80" s="370"/>
      <c r="D80" s="384"/>
      <c r="E80" s="370"/>
      <c r="F80" s="385"/>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x14ac:dyDescent="0.35">
      <c r="C81" s="368">
        <f>IF(D81="","-",SUBTOTAL(3,$D$24:D81))</f>
        <v>8</v>
      </c>
      <c r="D81" s="384" t="s">
        <v>65</v>
      </c>
      <c r="E81" s="368" t="e">
        <f>VLOOKUP(D81,'employee list'!$C:$E,2,0)</f>
        <v>#N/A</v>
      </c>
      <c r="F81" s="385"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x14ac:dyDescent="0.35">
      <c r="C82" s="369"/>
      <c r="D82" s="384"/>
      <c r="E82" s="369"/>
      <c r="F82" s="385"/>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x14ac:dyDescent="0.35">
      <c r="C83" s="370"/>
      <c r="D83" s="384"/>
      <c r="E83" s="370"/>
      <c r="F83" s="385"/>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x14ac:dyDescent="0.35">
      <c r="C84" s="468">
        <f>IF(D84="","-",SUBTOTAL(3,$D$24:D84))</f>
        <v>9</v>
      </c>
      <c r="D84" s="384" t="s">
        <v>66</v>
      </c>
      <c r="E84" s="368" t="str">
        <f>VLOOKUP(D84,'employee list'!$C:$E,2,0)</f>
        <v>Đinh Chính Thắng</v>
      </c>
      <c r="F84" s="385"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x14ac:dyDescent="0.35">
      <c r="C85" s="469"/>
      <c r="D85" s="384"/>
      <c r="E85" s="369"/>
      <c r="F85" s="385"/>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x14ac:dyDescent="0.35">
      <c r="C86" s="470"/>
      <c r="D86" s="384"/>
      <c r="E86" s="370"/>
      <c r="F86" s="385"/>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x14ac:dyDescent="0.35">
      <c r="C87" s="468">
        <f>IF(D87="","-",SUBTOTAL(3,$D$24:D87))</f>
        <v>10</v>
      </c>
      <c r="D87" s="384" t="s">
        <v>67</v>
      </c>
      <c r="E87" s="368" t="str">
        <f>VLOOKUP(D87,'employee list'!$C:$E,2,0)</f>
        <v>Lò Thị Thủy</v>
      </c>
      <c r="F87" s="385"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x14ac:dyDescent="0.35">
      <c r="C88" s="469"/>
      <c r="D88" s="384"/>
      <c r="E88" s="369"/>
      <c r="F88" s="385"/>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x14ac:dyDescent="0.35">
      <c r="C89" s="470"/>
      <c r="D89" s="384"/>
      <c r="E89" s="370"/>
      <c r="F89" s="385"/>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x14ac:dyDescent="0.35">
      <c r="C90" s="468">
        <f>IF(D90="","-",SUBTOTAL(3,$D$24:D90))</f>
        <v>11</v>
      </c>
      <c r="D90" s="384" t="s">
        <v>68</v>
      </c>
      <c r="E90" s="368" t="str">
        <f>VLOOKUP(D90,'employee list'!$C:$E,2,0)</f>
        <v>Vàng Văn Phương</v>
      </c>
      <c r="F90" s="385"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x14ac:dyDescent="0.35">
      <c r="C91" s="469"/>
      <c r="D91" s="384"/>
      <c r="E91" s="369"/>
      <c r="F91" s="385"/>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x14ac:dyDescent="0.35">
      <c r="C92" s="470"/>
      <c r="D92" s="384"/>
      <c r="E92" s="370"/>
      <c r="F92" s="385"/>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x14ac:dyDescent="0.35">
      <c r="C93" s="368" t="str">
        <f>IF(D93="","-",SUBTOTAL(3,$D$24:D93))</f>
        <v>-</v>
      </c>
      <c r="D93" s="384"/>
      <c r="E93" s="368" t="e">
        <f>VLOOKUP(D93,'employee list'!$C:$E,2,0)</f>
        <v>#N/A</v>
      </c>
      <c r="F93" s="385"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x14ac:dyDescent="0.35">
      <c r="C94" s="369"/>
      <c r="D94" s="384"/>
      <c r="E94" s="369"/>
      <c r="F94" s="385"/>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x14ac:dyDescent="0.35">
      <c r="C95" s="370"/>
      <c r="D95" s="384"/>
      <c r="E95" s="370"/>
      <c r="F95" s="385"/>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x14ac:dyDescent="0.35">
      <c r="C96" s="368" t="str">
        <f>IF(D96="","-",SUBTOTAL(3,$D$24:D96))</f>
        <v>-</v>
      </c>
      <c r="D96" s="384"/>
      <c r="E96" s="368" t="e">
        <f>VLOOKUP(D96,'employee list'!$C:$E,2,0)</f>
        <v>#N/A</v>
      </c>
      <c r="F96" s="385"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x14ac:dyDescent="0.35">
      <c r="C97" s="369"/>
      <c r="D97" s="384"/>
      <c r="E97" s="369"/>
      <c r="F97" s="385"/>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x14ac:dyDescent="0.35">
      <c r="C98" s="370"/>
      <c r="D98" s="384"/>
      <c r="E98" s="370"/>
      <c r="F98" s="385"/>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x14ac:dyDescent="0.35">
      <c r="C99" s="468">
        <f>IF(D99="","-",SUBTOTAL(3,$D$24:D99))</f>
        <v>12</v>
      </c>
      <c r="D99" s="384" t="s">
        <v>69</v>
      </c>
      <c r="E99" s="368" t="str">
        <f>VLOOKUP(D99,'employee list'!$C:$E,2,0)</f>
        <v>Nguyễn Thị Thanh</v>
      </c>
      <c r="F99" s="385"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x14ac:dyDescent="0.35">
      <c r="C100" s="469"/>
      <c r="D100" s="384"/>
      <c r="E100" s="369"/>
      <c r="F100" s="385"/>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x14ac:dyDescent="0.35">
      <c r="C101" s="470"/>
      <c r="D101" s="384"/>
      <c r="E101" s="370"/>
      <c r="F101" s="385"/>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x14ac:dyDescent="0.35">
      <c r="C102" s="468">
        <f>IF(D102="","-",SUBTOTAL(3,$D$24:D102))</f>
        <v>13</v>
      </c>
      <c r="D102" s="384" t="s">
        <v>70</v>
      </c>
      <c r="E102" s="368" t="e">
        <f>VLOOKUP(D102,'employee list'!$C:$E,2,0)</f>
        <v>#N/A</v>
      </c>
      <c r="F102" s="385"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x14ac:dyDescent="0.35">
      <c r="C103" s="469"/>
      <c r="D103" s="384"/>
      <c r="E103" s="369"/>
      <c r="F103" s="385"/>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x14ac:dyDescent="0.35">
      <c r="C104" s="470"/>
      <c r="D104" s="384"/>
      <c r="E104" s="370"/>
      <c r="F104" s="385"/>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x14ac:dyDescent="0.35">
      <c r="C105" s="468">
        <f>IF(D105="","-",SUBTOTAL(3,$D$24:D105))</f>
        <v>14</v>
      </c>
      <c r="D105" s="384" t="s">
        <v>71</v>
      </c>
      <c r="E105" s="368" t="str">
        <f>VLOOKUP(D105,'employee list'!$C:$E,2,0)</f>
        <v>Phạm Thị Hồng Tuyết</v>
      </c>
      <c r="F105" s="385"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x14ac:dyDescent="0.35">
      <c r="C106" s="469"/>
      <c r="D106" s="384"/>
      <c r="E106" s="369"/>
      <c r="F106" s="385"/>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x14ac:dyDescent="0.35">
      <c r="C107" s="470"/>
      <c r="D107" s="384"/>
      <c r="E107" s="370"/>
      <c r="F107" s="385"/>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x14ac:dyDescent="0.35">
      <c r="C108" s="468">
        <f>IF(D108="","-",SUBTOTAL(3,$D$24:D108))</f>
        <v>15</v>
      </c>
      <c r="D108" s="384" t="s">
        <v>73</v>
      </c>
      <c r="E108" s="368" t="e">
        <f>VLOOKUP(D108,'employee list'!$C:$E,2,0)</f>
        <v>#N/A</v>
      </c>
      <c r="F108" s="385"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x14ac:dyDescent="0.35">
      <c r="C109" s="469"/>
      <c r="D109" s="384"/>
      <c r="E109" s="369"/>
      <c r="F109" s="385"/>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x14ac:dyDescent="0.35">
      <c r="C110" s="470"/>
      <c r="D110" s="384"/>
      <c r="E110" s="370"/>
      <c r="F110" s="385"/>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x14ac:dyDescent="0.35">
      <c r="C111" s="368" t="str">
        <f>IF(D111="","-",SUBTOTAL(3,$D$24:D111))</f>
        <v>-</v>
      </c>
      <c r="D111" s="384"/>
      <c r="E111" s="368" t="e">
        <f>VLOOKUP(D111,'employee list'!$C:$E,2,0)</f>
        <v>#N/A</v>
      </c>
      <c r="F111" s="385"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x14ac:dyDescent="0.35">
      <c r="C112" s="369"/>
      <c r="D112" s="384"/>
      <c r="E112" s="369"/>
      <c r="F112" s="385"/>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x14ac:dyDescent="0.35">
      <c r="C113" s="370"/>
      <c r="D113" s="384"/>
      <c r="E113" s="370"/>
      <c r="F113" s="385"/>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x14ac:dyDescent="0.35">
      <c r="C114" s="468">
        <f>IF(D114="","-",SUBTOTAL(3,$D$24:D114))</f>
        <v>16</v>
      </c>
      <c r="D114" s="384" t="s">
        <v>74</v>
      </c>
      <c r="E114" s="368" t="e">
        <f>VLOOKUP(D114,'employee list'!$C:$E,2,0)</f>
        <v>#N/A</v>
      </c>
      <c r="F114" s="385"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x14ac:dyDescent="0.35">
      <c r="C115" s="469"/>
      <c r="D115" s="384"/>
      <c r="E115" s="369"/>
      <c r="F115" s="385"/>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x14ac:dyDescent="0.35">
      <c r="C116" s="470"/>
      <c r="D116" s="384"/>
      <c r="E116" s="370"/>
      <c r="F116" s="385"/>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x14ac:dyDescent="0.35">
      <c r="C117" s="368" t="str">
        <f>IF(D117="","-",SUBTOTAL(3,$D$24:D117))</f>
        <v>-</v>
      </c>
      <c r="D117" s="384"/>
      <c r="E117" s="368" t="e">
        <f>VLOOKUP(D117,'employee list'!$C:$E,2,0)</f>
        <v>#N/A</v>
      </c>
      <c r="F117" s="385"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x14ac:dyDescent="0.35">
      <c r="C118" s="369"/>
      <c r="D118" s="384"/>
      <c r="E118" s="369"/>
      <c r="F118" s="385"/>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x14ac:dyDescent="0.35">
      <c r="C119" s="370"/>
      <c r="D119" s="384"/>
      <c r="E119" s="370"/>
      <c r="F119" s="385"/>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x14ac:dyDescent="0.35">
      <c r="C120" s="368" t="str">
        <f>IF(D120="","-",SUBTOTAL(3,$D$24:D120))</f>
        <v>-</v>
      </c>
      <c r="D120" s="384"/>
      <c r="E120" s="368" t="e">
        <f>VLOOKUP(D120,'employee list'!$C:$E,2,0)</f>
        <v>#N/A</v>
      </c>
      <c r="F120" s="385"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x14ac:dyDescent="0.35">
      <c r="C121" s="369"/>
      <c r="D121" s="384"/>
      <c r="E121" s="369"/>
      <c r="F121" s="385"/>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x14ac:dyDescent="0.35">
      <c r="C122" s="370"/>
      <c r="D122" s="384"/>
      <c r="E122" s="370"/>
      <c r="F122" s="385"/>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x14ac:dyDescent="0.35">
      <c r="C123" s="368" t="str">
        <f>IF(D123="","-",SUBTOTAL(3,$D$24:D123))</f>
        <v>-</v>
      </c>
      <c r="D123" s="384"/>
      <c r="E123" s="368" t="e">
        <f>VLOOKUP(D123,'employee list'!$C:$E,2,0)</f>
        <v>#N/A</v>
      </c>
      <c r="F123" s="385"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x14ac:dyDescent="0.35">
      <c r="C124" s="369"/>
      <c r="D124" s="384"/>
      <c r="E124" s="369"/>
      <c r="F124" s="385"/>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x14ac:dyDescent="0.35">
      <c r="C125" s="370"/>
      <c r="D125" s="384"/>
      <c r="E125" s="370"/>
      <c r="F125" s="385"/>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x14ac:dyDescent="0.35">
      <c r="C126" s="368">
        <f>IF(D126="","-",SUBTOTAL(3,$D$24:D126))</f>
        <v>16</v>
      </c>
      <c r="D126" s="384" t="s">
        <v>75</v>
      </c>
      <c r="E126" s="368" t="e">
        <f>VLOOKUP(D126,'employee list'!$C:$E,2,0)</f>
        <v>#N/A</v>
      </c>
      <c r="F126" s="385"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x14ac:dyDescent="0.35">
      <c r="C127" s="369"/>
      <c r="D127" s="384"/>
      <c r="E127" s="369"/>
      <c r="F127" s="385"/>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x14ac:dyDescent="0.35">
      <c r="C128" s="370"/>
      <c r="D128" s="384"/>
      <c r="E128" s="370"/>
      <c r="F128" s="475"/>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x14ac:dyDescent="0.35">
      <c r="C129" s="368" t="str">
        <f>IF(D129="","-",SUBTOTAL(3,$D$24:D129))</f>
        <v>-</v>
      </c>
      <c r="D129" s="384"/>
      <c r="E129" s="368" t="e">
        <f>VLOOKUP(D129,'employee list'!$C:$E,2,0)</f>
        <v>#N/A</v>
      </c>
      <c r="F129" s="385"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x14ac:dyDescent="0.35">
      <c r="C130" s="369"/>
      <c r="D130" s="384"/>
      <c r="E130" s="369"/>
      <c r="F130" s="385"/>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x14ac:dyDescent="0.35">
      <c r="C131" s="370"/>
      <c r="D131" s="384"/>
      <c r="E131" s="370"/>
      <c r="F131" s="385"/>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x14ac:dyDescent="0.35">
      <c r="C132" s="368" t="str">
        <f>IF(D132="","-",SUBTOTAL(3,$D$24:D132))</f>
        <v>-</v>
      </c>
      <c r="D132" s="384"/>
      <c r="E132" s="368" t="e">
        <f>VLOOKUP(D132,'employee list'!$C:$E,2,0)</f>
        <v>#N/A</v>
      </c>
      <c r="F132" s="385"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x14ac:dyDescent="0.35">
      <c r="C133" s="369"/>
      <c r="D133" s="384"/>
      <c r="E133" s="369"/>
      <c r="F133" s="385"/>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x14ac:dyDescent="0.35">
      <c r="C134" s="370"/>
      <c r="D134" s="384"/>
      <c r="E134" s="370"/>
      <c r="F134" s="385"/>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x14ac:dyDescent="0.35">
      <c r="C135" s="368" t="str">
        <f>IF(D135="","-",SUBTOTAL(3,$D$24:D135))</f>
        <v>-</v>
      </c>
      <c r="D135" s="384"/>
      <c r="E135" s="368" t="e">
        <f>VLOOKUP(D135,'employee list'!$C:$E,2,0)</f>
        <v>#N/A</v>
      </c>
      <c r="F135" s="385"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x14ac:dyDescent="0.35">
      <c r="C136" s="369"/>
      <c r="D136" s="384"/>
      <c r="E136" s="369"/>
      <c r="F136" s="385"/>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x14ac:dyDescent="0.35">
      <c r="C137" s="370"/>
      <c r="D137" s="384"/>
      <c r="E137" s="370"/>
      <c r="F137" s="385"/>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x14ac:dyDescent="0.35">
      <c r="C138" s="368" t="str">
        <f>IF(D138="","-",SUBTOTAL(3,$D$24:D138))</f>
        <v>-</v>
      </c>
      <c r="D138" s="384"/>
      <c r="E138" s="368" t="e">
        <f>VLOOKUP(D138,'employee list'!$C:$E,2,0)</f>
        <v>#N/A</v>
      </c>
      <c r="F138" s="385"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x14ac:dyDescent="0.35">
      <c r="C139" s="369"/>
      <c r="D139" s="384"/>
      <c r="E139" s="369"/>
      <c r="F139" s="385"/>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x14ac:dyDescent="0.35">
      <c r="C140" s="370"/>
      <c r="D140" s="384"/>
      <c r="E140" s="370"/>
      <c r="F140" s="385"/>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x14ac:dyDescent="0.35">
      <c r="C141" s="368" t="str">
        <f>IF(D141="","-",SUBTOTAL(3,$D$24:D141))</f>
        <v>-</v>
      </c>
      <c r="D141" s="384"/>
      <c r="E141" s="368" t="e">
        <f>VLOOKUP(D141,'employee list'!$C:$E,2,0)</f>
        <v>#N/A</v>
      </c>
      <c r="F141" s="385"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x14ac:dyDescent="0.35">
      <c r="C142" s="369"/>
      <c r="D142" s="384"/>
      <c r="E142" s="369"/>
      <c r="F142" s="385"/>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x14ac:dyDescent="0.35">
      <c r="C143" s="370"/>
      <c r="D143" s="384"/>
      <c r="E143" s="370"/>
      <c r="F143" s="385"/>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x14ac:dyDescent="0.35">
      <c r="C144" s="368" t="str">
        <f>IF(D144="","-",SUBTOTAL(3,$D$24:D144))</f>
        <v>-</v>
      </c>
      <c r="D144" s="384"/>
      <c r="E144" s="368" t="e">
        <f>VLOOKUP(D144,'employee list'!$C:$E,2,0)</f>
        <v>#N/A</v>
      </c>
      <c r="F144" s="385"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x14ac:dyDescent="0.35">
      <c r="C145" s="369"/>
      <c r="D145" s="384"/>
      <c r="E145" s="369"/>
      <c r="F145" s="385"/>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x14ac:dyDescent="0.35">
      <c r="C146" s="370"/>
      <c r="D146" s="384"/>
      <c r="E146" s="370"/>
      <c r="F146" s="385"/>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x14ac:dyDescent="0.35">
      <c r="C147" s="368" t="str">
        <f>IF(D147="","-",SUBTOTAL(3,$D$24:D147))</f>
        <v>-</v>
      </c>
      <c r="D147" s="384"/>
      <c r="E147" s="368" t="e">
        <f>VLOOKUP(D147,'employee list'!$C:$E,2,0)</f>
        <v>#N/A</v>
      </c>
      <c r="F147" s="385"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x14ac:dyDescent="0.35">
      <c r="C148" s="369"/>
      <c r="D148" s="384"/>
      <c r="E148" s="369"/>
      <c r="F148" s="385"/>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x14ac:dyDescent="0.35">
      <c r="C149" s="370"/>
      <c r="D149" s="384"/>
      <c r="E149" s="370"/>
      <c r="F149" s="385"/>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x14ac:dyDescent="0.35">
      <c r="C150" s="368" t="str">
        <f>IF(D150="","-",SUBTOTAL(3,$D$24:D150))</f>
        <v>-</v>
      </c>
      <c r="D150" s="384"/>
      <c r="E150" s="368" t="e">
        <f>VLOOKUP(D150,'employee list'!$C:$E,2,0)</f>
        <v>#N/A</v>
      </c>
      <c r="F150" s="385"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x14ac:dyDescent="0.35">
      <c r="C151" s="369"/>
      <c r="D151" s="384"/>
      <c r="E151" s="369"/>
      <c r="F151" s="385"/>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x14ac:dyDescent="0.35">
      <c r="C152" s="370"/>
      <c r="D152" s="384"/>
      <c r="E152" s="370"/>
      <c r="F152" s="385"/>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x14ac:dyDescent="0.35">
      <c r="C153" s="368" t="str">
        <f>IF(D153="","-",SUBTOTAL(3,$D$24:D153))</f>
        <v>-</v>
      </c>
      <c r="D153" s="384"/>
      <c r="E153" s="368" t="e">
        <f>VLOOKUP(D153,'employee list'!$C:$E,2,0)</f>
        <v>#N/A</v>
      </c>
      <c r="F153" s="385"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x14ac:dyDescent="0.35">
      <c r="C154" s="369"/>
      <c r="D154" s="384"/>
      <c r="E154" s="369"/>
      <c r="F154" s="385"/>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x14ac:dyDescent="0.35">
      <c r="C155" s="370"/>
      <c r="D155" s="384"/>
      <c r="E155" s="370"/>
      <c r="F155" s="385"/>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x14ac:dyDescent="0.35">
      <c r="C156" s="368" t="str">
        <f>IF(D156="","-",SUBTOTAL(3,$D$24:D156))</f>
        <v>-</v>
      </c>
      <c r="D156" s="384"/>
      <c r="E156" s="368" t="e">
        <f>VLOOKUP(D156,'employee list'!$C:$E,2,0)</f>
        <v>#N/A</v>
      </c>
      <c r="F156" s="385"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x14ac:dyDescent="0.35">
      <c r="C157" s="369"/>
      <c r="D157" s="384"/>
      <c r="E157" s="369"/>
      <c r="F157" s="385"/>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x14ac:dyDescent="0.35">
      <c r="C158" s="370"/>
      <c r="D158" s="384"/>
      <c r="E158" s="370"/>
      <c r="F158" s="385"/>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x14ac:dyDescent="0.35">
      <c r="C159" s="368" t="str">
        <f>IF(D159="","-",SUBTOTAL(3,$D$24:D159))</f>
        <v>-</v>
      </c>
      <c r="D159" s="384"/>
      <c r="E159" s="368" t="e">
        <f>VLOOKUP(D159,'employee list'!$C:$E,2,0)</f>
        <v>#N/A</v>
      </c>
      <c r="F159" s="385"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x14ac:dyDescent="0.35">
      <c r="C160" s="369"/>
      <c r="D160" s="384"/>
      <c r="E160" s="369"/>
      <c r="F160" s="385"/>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x14ac:dyDescent="0.35">
      <c r="C161" s="370"/>
      <c r="D161" s="384"/>
      <c r="E161" s="370"/>
      <c r="F161" s="385"/>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x14ac:dyDescent="0.35">
      <c r="C162" s="368" t="str">
        <f>IF(D162="","-",SUBTOTAL(3,$D$24:D162))</f>
        <v>-</v>
      </c>
      <c r="D162" s="384"/>
      <c r="E162" s="368" t="e">
        <f>VLOOKUP(D162,'employee list'!$C:$E,2,0)</f>
        <v>#N/A</v>
      </c>
      <c r="F162" s="385"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x14ac:dyDescent="0.35">
      <c r="C163" s="369"/>
      <c r="D163" s="384"/>
      <c r="E163" s="369"/>
      <c r="F163" s="385"/>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x14ac:dyDescent="0.35">
      <c r="C164" s="370"/>
      <c r="D164" s="384"/>
      <c r="E164" s="370"/>
      <c r="F164" s="385"/>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x14ac:dyDescent="0.35">
      <c r="C165" s="368" t="str">
        <f>IF(D165="","-",SUBTOTAL(3,$D$24:D165))</f>
        <v>-</v>
      </c>
      <c r="D165" s="384"/>
      <c r="E165" s="368" t="e">
        <f>VLOOKUP(D165,'employee list'!$C:$E,2,0)</f>
        <v>#N/A</v>
      </c>
      <c r="F165" s="385"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x14ac:dyDescent="0.35">
      <c r="C166" s="369"/>
      <c r="D166" s="384"/>
      <c r="E166" s="369"/>
      <c r="F166" s="385"/>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x14ac:dyDescent="0.35">
      <c r="C167" s="370"/>
      <c r="D167" s="384"/>
      <c r="E167" s="370"/>
      <c r="F167" s="385"/>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x14ac:dyDescent="0.35">
      <c r="C168" s="368" t="str">
        <f>IF(D168="","-",SUBTOTAL(3,$D$24:D168))</f>
        <v>-</v>
      </c>
      <c r="D168" s="384"/>
      <c r="E168" s="368" t="e">
        <f>VLOOKUP(D168,'employee list'!$C:$E,2,0)</f>
        <v>#N/A</v>
      </c>
      <c r="F168" s="385"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x14ac:dyDescent="0.35">
      <c r="C169" s="369"/>
      <c r="D169" s="384"/>
      <c r="E169" s="369"/>
      <c r="F169" s="385"/>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x14ac:dyDescent="0.35">
      <c r="C170" s="370"/>
      <c r="D170" s="384"/>
      <c r="E170" s="370"/>
      <c r="F170" s="385"/>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x14ac:dyDescent="0.35">
      <c r="C171" s="368" t="str">
        <f>IF(D171="","-",SUBTOTAL(3,$D$24:D171))</f>
        <v>-</v>
      </c>
      <c r="D171" s="384"/>
      <c r="E171" s="368" t="e">
        <f>VLOOKUP(D171,'employee list'!$C:$E,2,0)</f>
        <v>#N/A</v>
      </c>
      <c r="F171" s="385"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x14ac:dyDescent="0.35">
      <c r="C172" s="369"/>
      <c r="D172" s="384"/>
      <c r="E172" s="369"/>
      <c r="F172" s="385"/>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x14ac:dyDescent="0.35">
      <c r="C173" s="370"/>
      <c r="D173" s="384"/>
      <c r="E173" s="370"/>
      <c r="F173" s="385"/>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x14ac:dyDescent="0.35">
      <c r="C174" s="368" t="str">
        <f>IF(D174="","-",SUBTOTAL(3,$D$24:D174))</f>
        <v>-</v>
      </c>
      <c r="D174" s="384"/>
      <c r="E174" s="368" t="e">
        <f>VLOOKUP(D174,'employee list'!$C:$E,2,0)</f>
        <v>#N/A</v>
      </c>
      <c r="F174" s="385"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x14ac:dyDescent="0.35">
      <c r="C175" s="369"/>
      <c r="D175" s="384"/>
      <c r="E175" s="369"/>
      <c r="F175" s="385"/>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x14ac:dyDescent="0.35">
      <c r="C176" s="370"/>
      <c r="D176" s="384"/>
      <c r="E176" s="370"/>
      <c r="F176" s="385"/>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x14ac:dyDescent="0.35">
      <c r="C177" s="368" t="str">
        <f>IF(D177="","-",SUBTOTAL(3,$D$24:D177))</f>
        <v>-</v>
      </c>
      <c r="D177" s="384"/>
      <c r="E177" s="368" t="e">
        <f>VLOOKUP(D177,'employee list'!$C:$E,2,0)</f>
        <v>#N/A</v>
      </c>
      <c r="F177" s="385"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x14ac:dyDescent="0.35">
      <c r="C178" s="369"/>
      <c r="D178" s="384"/>
      <c r="E178" s="369"/>
      <c r="F178" s="385"/>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x14ac:dyDescent="0.35">
      <c r="C179" s="370"/>
      <c r="D179" s="384"/>
      <c r="E179" s="370"/>
      <c r="F179" s="385"/>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x14ac:dyDescent="0.35">
      <c r="C180" s="368" t="str">
        <f>IF(D180="","-",SUBTOTAL(3,$D$24:D180))</f>
        <v>-</v>
      </c>
      <c r="D180" s="384"/>
      <c r="E180" s="368" t="e">
        <f>VLOOKUP(D180,'employee list'!$C:$E,2,0)</f>
        <v>#N/A</v>
      </c>
      <c r="F180" s="385"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x14ac:dyDescent="0.35">
      <c r="C181" s="369"/>
      <c r="D181" s="384"/>
      <c r="E181" s="369"/>
      <c r="F181" s="385"/>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x14ac:dyDescent="0.35">
      <c r="C182" s="370"/>
      <c r="D182" s="384"/>
      <c r="E182" s="370"/>
      <c r="F182" s="385"/>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x14ac:dyDescent="0.35">
      <c r="C183" s="368" t="str">
        <f>IF(D183="","-",SUBTOTAL(3,$D$24:D183))</f>
        <v>-</v>
      </c>
      <c r="D183" s="384"/>
      <c r="E183" s="368" t="e">
        <f>VLOOKUP(D183,'employee list'!$C:$E,2,0)</f>
        <v>#N/A</v>
      </c>
      <c r="F183" s="385"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x14ac:dyDescent="0.35">
      <c r="C184" s="369"/>
      <c r="D184" s="384"/>
      <c r="E184" s="369"/>
      <c r="F184" s="385"/>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x14ac:dyDescent="0.35">
      <c r="C185" s="370"/>
      <c r="D185" s="384"/>
      <c r="E185" s="370"/>
      <c r="F185" s="385"/>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x14ac:dyDescent="0.35">
      <c r="C186" s="368" t="str">
        <f>IF(D186="","-",SUBTOTAL(3,$D$24:D186))</f>
        <v>-</v>
      </c>
      <c r="D186" s="384"/>
      <c r="E186" s="368" t="e">
        <f>VLOOKUP(D186,'employee list'!$C:$E,2,0)</f>
        <v>#N/A</v>
      </c>
      <c r="F186" s="385"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x14ac:dyDescent="0.35">
      <c r="C187" s="369"/>
      <c r="D187" s="384"/>
      <c r="E187" s="369"/>
      <c r="F187" s="385"/>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x14ac:dyDescent="0.35">
      <c r="C188" s="370"/>
      <c r="D188" s="384"/>
      <c r="E188" s="370"/>
      <c r="F188" s="385"/>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x14ac:dyDescent="0.35">
      <c r="C189" s="368" t="str">
        <f>IF(D189="","-",SUBTOTAL(3,$D$24:D189))</f>
        <v>-</v>
      </c>
      <c r="D189" s="384"/>
      <c r="E189" s="368" t="e">
        <f>VLOOKUP(D189,'employee list'!$C:$E,2,0)</f>
        <v>#N/A</v>
      </c>
      <c r="F189" s="385"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x14ac:dyDescent="0.35">
      <c r="C190" s="369"/>
      <c r="D190" s="384"/>
      <c r="E190" s="369"/>
      <c r="F190" s="385"/>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x14ac:dyDescent="0.35">
      <c r="C191" s="370"/>
      <c r="D191" s="384"/>
      <c r="E191" s="370"/>
      <c r="F191" s="385"/>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x14ac:dyDescent="0.35">
      <c r="C192" s="368" t="str">
        <f>IF(D192="","-",SUBTOTAL(3,$D$24:D192))</f>
        <v>-</v>
      </c>
      <c r="D192" s="384"/>
      <c r="E192" s="368" t="e">
        <f>VLOOKUP(D192,'employee list'!$C:$E,2,0)</f>
        <v>#N/A</v>
      </c>
      <c r="F192" s="385"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x14ac:dyDescent="0.35">
      <c r="C193" s="369"/>
      <c r="D193" s="384"/>
      <c r="E193" s="369"/>
      <c r="F193" s="385"/>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x14ac:dyDescent="0.35">
      <c r="C194" s="370"/>
      <c r="D194" s="384"/>
      <c r="E194" s="370"/>
      <c r="F194" s="385"/>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x14ac:dyDescent="0.35">
      <c r="C195" s="368" t="str">
        <f>IF(D195="","-",SUBTOTAL(3,$D$24:D195))</f>
        <v>-</v>
      </c>
      <c r="D195" s="384"/>
      <c r="E195" s="368" t="e">
        <f>VLOOKUP(D195,'employee list'!$C:$E,2,0)</f>
        <v>#N/A</v>
      </c>
      <c r="F195" s="385"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x14ac:dyDescent="0.35">
      <c r="C196" s="369"/>
      <c r="D196" s="384"/>
      <c r="E196" s="369"/>
      <c r="F196" s="385"/>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x14ac:dyDescent="0.35">
      <c r="C197" s="370"/>
      <c r="D197" s="384"/>
      <c r="E197" s="370"/>
      <c r="F197" s="385"/>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x14ac:dyDescent="0.35">
      <c r="C198" s="368" t="str">
        <f>IF(D198="","-",SUBTOTAL(3,$D$24:D198))</f>
        <v>-</v>
      </c>
      <c r="D198" s="384"/>
      <c r="E198" s="368" t="e">
        <f>VLOOKUP(D198,'employee list'!$C:$E,2,0)</f>
        <v>#N/A</v>
      </c>
      <c r="F198" s="385"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x14ac:dyDescent="0.35">
      <c r="C199" s="369"/>
      <c r="D199" s="384"/>
      <c r="E199" s="369"/>
      <c r="F199" s="385"/>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x14ac:dyDescent="0.35">
      <c r="C200" s="370"/>
      <c r="D200" s="384"/>
      <c r="E200" s="370"/>
      <c r="F200" s="385"/>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x14ac:dyDescent="0.35">
      <c r="C201" s="468">
        <f>IF(D201="","-",SUBTOTAL(3,$D$24:D201))</f>
        <v>17</v>
      </c>
      <c r="D201" s="384" t="s">
        <v>77</v>
      </c>
      <c r="E201" s="368" t="str">
        <f>VLOOKUP(D201,'employee list'!$C:$E,2,0)</f>
        <v>Nguyễn Văn Biển</v>
      </c>
      <c r="F201" s="385"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x14ac:dyDescent="0.35">
      <c r="C202" s="469"/>
      <c r="D202" s="384"/>
      <c r="E202" s="369"/>
      <c r="F202" s="385"/>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x14ac:dyDescent="0.35">
      <c r="C203" s="470"/>
      <c r="D203" s="384"/>
      <c r="E203" s="370"/>
      <c r="F203" s="385"/>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x14ac:dyDescent="0.35">
      <c r="C204" s="368" t="str">
        <f>IF(D204="","-",SUBTOTAL(3,$D$24:D204))</f>
        <v>-</v>
      </c>
      <c r="D204" s="384"/>
      <c r="E204" s="368" t="e">
        <f>VLOOKUP(D204,'employee list'!$C:$E,2,0)</f>
        <v>#N/A</v>
      </c>
      <c r="F204" s="385"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x14ac:dyDescent="0.35">
      <c r="C205" s="369"/>
      <c r="D205" s="384"/>
      <c r="E205" s="369"/>
      <c r="F205" s="385"/>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x14ac:dyDescent="0.35">
      <c r="C206" s="370"/>
      <c r="D206" s="384"/>
      <c r="E206" s="370"/>
      <c r="F206" s="385"/>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x14ac:dyDescent="0.35">
      <c r="C207" s="368" t="str">
        <f>IF(D207="","-",SUBTOTAL(3,$D$24:D207))</f>
        <v>-</v>
      </c>
      <c r="D207" s="384"/>
      <c r="E207" s="368" t="e">
        <f>VLOOKUP(D207,'employee list'!$C:$E,2,0)</f>
        <v>#N/A</v>
      </c>
      <c r="F207" s="385"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x14ac:dyDescent="0.35">
      <c r="C208" s="369"/>
      <c r="D208" s="384"/>
      <c r="E208" s="369"/>
      <c r="F208" s="385"/>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x14ac:dyDescent="0.35">
      <c r="C209" s="370"/>
      <c r="D209" s="384"/>
      <c r="E209" s="370"/>
      <c r="F209" s="385"/>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x14ac:dyDescent="0.35">
      <c r="C210" s="368" t="str">
        <f>IF(D210="","-",SUBTOTAL(3,$D$24:D210))</f>
        <v>-</v>
      </c>
      <c r="D210" s="384"/>
      <c r="E210" s="368" t="e">
        <f>VLOOKUP(D210,'employee list'!$C:$E,2,0)</f>
        <v>#N/A</v>
      </c>
      <c r="F210" s="385"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x14ac:dyDescent="0.35">
      <c r="C211" s="369"/>
      <c r="D211" s="384"/>
      <c r="E211" s="369"/>
      <c r="F211" s="385"/>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x14ac:dyDescent="0.35">
      <c r="C212" s="370"/>
      <c r="D212" s="384"/>
      <c r="E212" s="370"/>
      <c r="F212" s="385"/>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x14ac:dyDescent="0.35">
      <c r="C213" s="368" t="str">
        <f>IF(D213="","-",SUBTOTAL(3,$D$24:D213))</f>
        <v>-</v>
      </c>
      <c r="D213" s="384"/>
      <c r="E213" s="368" t="e">
        <f>VLOOKUP(D213,'employee list'!$C:$E,2,0)</f>
        <v>#N/A</v>
      </c>
      <c r="F213" s="385"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x14ac:dyDescent="0.35">
      <c r="C214" s="369"/>
      <c r="D214" s="384"/>
      <c r="E214" s="369"/>
      <c r="F214" s="385"/>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x14ac:dyDescent="0.35">
      <c r="C215" s="370"/>
      <c r="D215" s="384"/>
      <c r="E215" s="370"/>
      <c r="F215" s="385"/>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x14ac:dyDescent="0.35">
      <c r="C216" s="368" t="str">
        <f>IF(D216="","-",SUBTOTAL(3,$D$24:D216))</f>
        <v>-</v>
      </c>
      <c r="D216" s="476"/>
      <c r="E216" s="368" t="e">
        <f>VLOOKUP(D216,'employee list'!$C:$E,2,0)</f>
        <v>#N/A</v>
      </c>
      <c r="F216" s="385"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x14ac:dyDescent="0.35">
      <c r="C217" s="369"/>
      <c r="D217" s="477"/>
      <c r="E217" s="369"/>
      <c r="F217" s="385"/>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x14ac:dyDescent="0.35">
      <c r="C218" s="370"/>
      <c r="D218" s="478"/>
      <c r="E218" s="370"/>
      <c r="F218" s="385"/>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x14ac:dyDescent="0.35">
      <c r="C219" s="368" t="str">
        <f>IF(D219="","-",SUBTOTAL(3,$D$24:D219))</f>
        <v>-</v>
      </c>
      <c r="D219" s="476"/>
      <c r="E219" s="368" t="e">
        <f>VLOOKUP(D219,'employee list'!$C:$E,2,0)</f>
        <v>#N/A</v>
      </c>
      <c r="F219" s="385"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x14ac:dyDescent="0.35">
      <c r="C220" s="369"/>
      <c r="D220" s="477"/>
      <c r="E220" s="369"/>
      <c r="F220" s="385"/>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x14ac:dyDescent="0.35">
      <c r="C221" s="370"/>
      <c r="D221" s="478"/>
      <c r="E221" s="370"/>
      <c r="F221" s="385"/>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x14ac:dyDescent="0.35">
      <c r="C222" s="368" t="str">
        <f>IF(D222="","-",SUBTOTAL(3,$D$24:D222))</f>
        <v>-</v>
      </c>
      <c r="D222" s="476"/>
      <c r="E222" s="368" t="e">
        <f>VLOOKUP(D222,'employee list'!$C:$E,2,0)</f>
        <v>#N/A</v>
      </c>
      <c r="F222" s="385"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x14ac:dyDescent="0.35">
      <c r="C223" s="369"/>
      <c r="D223" s="477"/>
      <c r="E223" s="369"/>
      <c r="F223" s="385"/>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x14ac:dyDescent="0.35">
      <c r="C224" s="370"/>
      <c r="D224" s="478"/>
      <c r="E224" s="370"/>
      <c r="F224" s="385"/>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x14ac:dyDescent="0.35">
      <c r="C225" s="368" t="str">
        <f>IF(D225="","-",SUBTOTAL(3,$D$24:D225))</f>
        <v>-</v>
      </c>
      <c r="D225" s="476"/>
      <c r="E225" s="368" t="e">
        <f>VLOOKUP(D225,'employee list'!$C:$E,2,0)</f>
        <v>#N/A</v>
      </c>
      <c r="F225" s="385"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x14ac:dyDescent="0.35">
      <c r="C226" s="369"/>
      <c r="D226" s="477"/>
      <c r="E226" s="369"/>
      <c r="F226" s="385"/>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x14ac:dyDescent="0.35">
      <c r="C227" s="370"/>
      <c r="D227" s="478"/>
      <c r="E227" s="370"/>
      <c r="F227" s="385"/>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x14ac:dyDescent="0.35">
      <c r="C228" s="368" t="str">
        <f>IF(D228="","-",SUBTOTAL(3,$D$24:D228))</f>
        <v>-</v>
      </c>
      <c r="D228" s="476"/>
      <c r="E228" s="368" t="e">
        <f>VLOOKUP(D228,'employee list'!$C:$E,2,0)</f>
        <v>#N/A</v>
      </c>
      <c r="F228" s="385"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x14ac:dyDescent="0.35">
      <c r="C229" s="369"/>
      <c r="D229" s="477"/>
      <c r="E229" s="369"/>
      <c r="F229" s="385"/>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x14ac:dyDescent="0.35">
      <c r="C230" s="370"/>
      <c r="D230" s="478"/>
      <c r="E230" s="370"/>
      <c r="F230" s="385"/>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x14ac:dyDescent="0.35">
      <c r="C231" s="468">
        <f>IF(D231="","-",SUBTOTAL(3,$D$24:D231))</f>
        <v>18</v>
      </c>
      <c r="D231" s="476" t="s">
        <v>80</v>
      </c>
      <c r="E231" s="368" t="e">
        <f>VLOOKUP(D231,'employee list'!$C:$E,2,0)</f>
        <v>#N/A</v>
      </c>
      <c r="F231" s="385"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x14ac:dyDescent="0.35">
      <c r="C232" s="469"/>
      <c r="D232" s="477"/>
      <c r="E232" s="369"/>
      <c r="F232" s="385"/>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x14ac:dyDescent="0.35">
      <c r="C233" s="470"/>
      <c r="D233" s="478"/>
      <c r="E233" s="370"/>
      <c r="F233" s="385"/>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x14ac:dyDescent="0.35">
      <c r="C234" s="368" t="str">
        <f>IF(D234="","-",SUBTOTAL(3,$D$24:D234))</f>
        <v>-</v>
      </c>
      <c r="D234" s="476"/>
      <c r="E234" s="368" t="e">
        <f>VLOOKUP(D234,'employee list'!$C:$E,2,0)</f>
        <v>#N/A</v>
      </c>
      <c r="F234" s="385"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x14ac:dyDescent="0.35">
      <c r="C235" s="369"/>
      <c r="D235" s="477"/>
      <c r="E235" s="369"/>
      <c r="F235" s="385"/>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x14ac:dyDescent="0.35">
      <c r="C236" s="370"/>
      <c r="D236" s="478"/>
      <c r="E236" s="370"/>
      <c r="F236" s="385"/>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x14ac:dyDescent="0.35">
      <c r="C237" s="368" t="str">
        <f>IF(D237="","-",SUBTOTAL(3,$D$24:D237))</f>
        <v>-</v>
      </c>
      <c r="D237" s="476"/>
      <c r="E237" s="368" t="e">
        <f>VLOOKUP(D237,'employee list'!$C:$E,2,0)</f>
        <v>#N/A</v>
      </c>
      <c r="F237" s="385"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x14ac:dyDescent="0.35">
      <c r="C238" s="369"/>
      <c r="D238" s="477"/>
      <c r="E238" s="369"/>
      <c r="F238" s="385"/>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x14ac:dyDescent="0.35">
      <c r="C239" s="370"/>
      <c r="D239" s="478"/>
      <c r="E239" s="370"/>
      <c r="F239" s="385"/>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x14ac:dyDescent="0.35">
      <c r="C240" s="368" t="str">
        <f>IF(D240="","-",SUBTOTAL(3,$D$24:D240))</f>
        <v>-</v>
      </c>
      <c r="D240" s="476"/>
      <c r="E240" s="368" t="e">
        <f>VLOOKUP(D240,'employee list'!$C:$E,2,0)</f>
        <v>#N/A</v>
      </c>
      <c r="F240" s="385"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x14ac:dyDescent="0.35">
      <c r="C241" s="369"/>
      <c r="D241" s="477"/>
      <c r="E241" s="369"/>
      <c r="F241" s="385"/>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x14ac:dyDescent="0.35">
      <c r="C242" s="370"/>
      <c r="D242" s="478"/>
      <c r="E242" s="370"/>
      <c r="F242" s="385"/>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x14ac:dyDescent="0.35">
      <c r="C243" s="468">
        <f>IF(D243="","-",SUBTOTAL(3,$D$24:D243))</f>
        <v>19</v>
      </c>
      <c r="D243" s="476" t="s">
        <v>81</v>
      </c>
      <c r="E243" s="368" t="e">
        <f>VLOOKUP(D243,'employee list'!$C:$E,2,0)</f>
        <v>#N/A</v>
      </c>
      <c r="F243" s="385"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x14ac:dyDescent="0.35">
      <c r="C244" s="469"/>
      <c r="D244" s="477"/>
      <c r="E244" s="369"/>
      <c r="F244" s="385"/>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x14ac:dyDescent="0.35">
      <c r="C245" s="470"/>
      <c r="D245" s="478"/>
      <c r="E245" s="370"/>
      <c r="F245" s="385"/>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x14ac:dyDescent="0.35">
      <c r="C246" s="368" t="str">
        <f>IF(D246="","-",SUBTOTAL(3,$D$24:D246))</f>
        <v>-</v>
      </c>
      <c r="D246" s="476"/>
      <c r="E246" s="368" t="e">
        <f>VLOOKUP(D246,'employee list'!$C:$E,2,0)</f>
        <v>#N/A</v>
      </c>
      <c r="F246" s="385"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x14ac:dyDescent="0.35">
      <c r="C247" s="369"/>
      <c r="D247" s="477"/>
      <c r="E247" s="369"/>
      <c r="F247" s="385"/>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x14ac:dyDescent="0.35">
      <c r="C248" s="370"/>
      <c r="D248" s="478"/>
      <c r="E248" s="370"/>
      <c r="F248" s="385"/>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x14ac:dyDescent="0.35">
      <c r="C249" s="368" t="str">
        <f>IF(D249="","-",SUBTOTAL(3,$D$24:D249))</f>
        <v>-</v>
      </c>
      <c r="D249" s="476"/>
      <c r="E249" s="368" t="e">
        <f>VLOOKUP(D249,'employee list'!$C:$E,2,0)</f>
        <v>#N/A</v>
      </c>
      <c r="F249" s="385"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x14ac:dyDescent="0.35">
      <c r="C250" s="369"/>
      <c r="D250" s="477"/>
      <c r="E250" s="369"/>
      <c r="F250" s="385"/>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x14ac:dyDescent="0.35">
      <c r="C251" s="370"/>
      <c r="D251" s="478"/>
      <c r="E251" s="370"/>
      <c r="F251" s="385"/>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x14ac:dyDescent="0.35">
      <c r="C252" s="368" t="str">
        <f>IF(D252="","-",SUBTOTAL(3,$D$24:D252))</f>
        <v>-</v>
      </c>
      <c r="D252" s="476"/>
      <c r="E252" s="368" t="e">
        <f>VLOOKUP(D252,'employee list'!$C:$E,2,0)</f>
        <v>#N/A</v>
      </c>
      <c r="F252" s="385"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x14ac:dyDescent="0.35">
      <c r="C253" s="369"/>
      <c r="D253" s="477"/>
      <c r="E253" s="369"/>
      <c r="F253" s="385"/>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x14ac:dyDescent="0.35">
      <c r="C254" s="370"/>
      <c r="D254" s="478"/>
      <c r="E254" s="370"/>
      <c r="F254" s="385"/>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x14ac:dyDescent="0.35">
      <c r="C255" s="368" t="str">
        <f>IF(D255="","-",SUBTOTAL(3,$D$24:D255))</f>
        <v>-</v>
      </c>
      <c r="D255" s="476"/>
      <c r="E255" s="368" t="e">
        <f>VLOOKUP(D255,'employee list'!$C:$E,2,0)</f>
        <v>#N/A</v>
      </c>
      <c r="F255" s="479"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x14ac:dyDescent="0.35">
      <c r="C256" s="369"/>
      <c r="D256" s="477"/>
      <c r="E256" s="369"/>
      <c r="F256" s="480"/>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x14ac:dyDescent="0.35">
      <c r="C257" s="370"/>
      <c r="D257" s="478"/>
      <c r="E257" s="370"/>
      <c r="F257" s="481"/>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x14ac:dyDescent="0.35">
      <c r="C258" s="368" t="str">
        <f>IF(D258="","-",SUBTOTAL(3,$D$24:D258))</f>
        <v>-</v>
      </c>
      <c r="D258" s="476"/>
      <c r="E258" s="368" t="e">
        <f>VLOOKUP(D258,'employee list'!$C:$E,2,0)</f>
        <v>#N/A</v>
      </c>
      <c r="F258" s="385"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x14ac:dyDescent="0.35">
      <c r="C259" s="369"/>
      <c r="D259" s="477"/>
      <c r="E259" s="369"/>
      <c r="F259" s="385"/>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x14ac:dyDescent="0.35">
      <c r="C260" s="370"/>
      <c r="D260" s="478"/>
      <c r="E260" s="370"/>
      <c r="F260" s="385"/>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x14ac:dyDescent="0.35">
      <c r="C261" s="368" t="str">
        <f>IF(D261="","-",SUBTOTAL(3,$D$24:D261))</f>
        <v>-</v>
      </c>
      <c r="D261" s="476"/>
      <c r="E261" s="368" t="e">
        <f>VLOOKUP(D261,'employee list'!$C:$E,2,0)</f>
        <v>#N/A</v>
      </c>
      <c r="F261" s="479"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x14ac:dyDescent="0.35">
      <c r="C262" s="369"/>
      <c r="D262" s="477"/>
      <c r="E262" s="369"/>
      <c r="F262" s="480"/>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x14ac:dyDescent="0.35">
      <c r="C263" s="370"/>
      <c r="D263" s="478"/>
      <c r="E263" s="370"/>
      <c r="F263" s="481"/>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x14ac:dyDescent="0.35">
      <c r="C264" s="368" t="str">
        <f>IF(D264="","-",SUBTOTAL(3,$D$24:D264))</f>
        <v>-</v>
      </c>
      <c r="D264" s="476"/>
      <c r="E264" s="368" t="e">
        <f>VLOOKUP(D264,'employee list'!$C:$E,2,0)</f>
        <v>#N/A</v>
      </c>
      <c r="F264" s="385"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x14ac:dyDescent="0.35">
      <c r="C265" s="369"/>
      <c r="D265" s="477"/>
      <c r="E265" s="369"/>
      <c r="F265" s="385"/>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x14ac:dyDescent="0.35">
      <c r="C266" s="370"/>
      <c r="D266" s="478"/>
      <c r="E266" s="370"/>
      <c r="F266" s="385"/>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x14ac:dyDescent="0.35">
      <c r="C267" s="368" t="str">
        <f>IF(D267="","-",SUBTOTAL(3,$D$24:D267))</f>
        <v>-</v>
      </c>
      <c r="D267" s="476"/>
      <c r="E267" s="368" t="e">
        <f>VLOOKUP(D267,'employee list'!$C:$E,2,0)</f>
        <v>#N/A</v>
      </c>
      <c r="F267" s="385"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x14ac:dyDescent="0.35">
      <c r="C268" s="369"/>
      <c r="D268" s="477"/>
      <c r="E268" s="369"/>
      <c r="F268" s="385"/>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x14ac:dyDescent="0.35">
      <c r="C269" s="370"/>
      <c r="D269" s="478"/>
      <c r="E269" s="370"/>
      <c r="F269" s="385"/>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x14ac:dyDescent="0.35">
      <c r="C270" s="368" t="str">
        <f>IF(D270="","-",SUBTOTAL(3,$D$24:D270))</f>
        <v>-</v>
      </c>
      <c r="D270" s="476"/>
      <c r="E270" s="368" t="e">
        <f>VLOOKUP(D270,'employee list'!$C:$E,2,0)</f>
        <v>#N/A</v>
      </c>
      <c r="F270" s="385"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x14ac:dyDescent="0.35">
      <c r="C271" s="369"/>
      <c r="D271" s="477"/>
      <c r="E271" s="369"/>
      <c r="F271" s="385"/>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x14ac:dyDescent="0.35">
      <c r="C272" s="370"/>
      <c r="D272" s="478"/>
      <c r="E272" s="370"/>
      <c r="F272" s="385"/>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x14ac:dyDescent="0.35">
      <c r="C273" s="368" t="str">
        <f>IF(D273="","-",SUBTOTAL(3,$D$24:D273))</f>
        <v>-</v>
      </c>
      <c r="D273" s="476"/>
      <c r="E273" s="368" t="e">
        <f>VLOOKUP(D273,'employee list'!$C:$E,2,0)</f>
        <v>#N/A</v>
      </c>
      <c r="F273" s="385"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x14ac:dyDescent="0.35">
      <c r="C274" s="369"/>
      <c r="D274" s="477"/>
      <c r="E274" s="369"/>
      <c r="F274" s="385"/>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x14ac:dyDescent="0.35">
      <c r="C275" s="370"/>
      <c r="D275" s="478"/>
      <c r="E275" s="370"/>
      <c r="F275" s="385"/>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x14ac:dyDescent="0.35">
      <c r="C276" s="368" t="str">
        <f>IF(D276="","-",SUBTOTAL(3,$D$24:D276))</f>
        <v>-</v>
      </c>
      <c r="D276" s="476"/>
      <c r="E276" s="368" t="e">
        <f>VLOOKUP(D276,'employee list'!$C:$E,2,0)</f>
        <v>#N/A</v>
      </c>
      <c r="F276" s="385"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x14ac:dyDescent="0.35">
      <c r="C277" s="369"/>
      <c r="D277" s="477"/>
      <c r="E277" s="369"/>
      <c r="F277" s="385"/>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x14ac:dyDescent="0.35">
      <c r="C278" s="370"/>
      <c r="D278" s="478"/>
      <c r="E278" s="370"/>
      <c r="F278" s="385"/>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x14ac:dyDescent="0.35">
      <c r="C279" s="368" t="str">
        <f>IF(D279="","-",SUBTOTAL(3,$D$24:D279))</f>
        <v>-</v>
      </c>
      <c r="D279" s="476"/>
      <c r="E279" s="368" t="e">
        <f>VLOOKUP(D279,'employee list'!$C:$E,2,0)</f>
        <v>#N/A</v>
      </c>
      <c r="F279" s="385"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x14ac:dyDescent="0.35">
      <c r="C280" s="369"/>
      <c r="D280" s="477"/>
      <c r="E280" s="369"/>
      <c r="F280" s="385"/>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x14ac:dyDescent="0.35">
      <c r="C281" s="370"/>
      <c r="D281" s="478"/>
      <c r="E281" s="370"/>
      <c r="F281" s="385"/>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x14ac:dyDescent="0.3">
      <c r="C282" s="368" t="str">
        <f>IF(D282="","-",SUBTOTAL(3,$D$24:D282))</f>
        <v>-</v>
      </c>
      <c r="D282" s="476"/>
      <c r="E282" s="368" t="e">
        <f>VLOOKUP(D282,'employee list'!$C:$E,2,0)</f>
        <v>#N/A</v>
      </c>
      <c r="F282" s="385"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x14ac:dyDescent="0.3">
      <c r="C283" s="369"/>
      <c r="D283" s="477"/>
      <c r="E283" s="369"/>
      <c r="F283" s="385"/>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x14ac:dyDescent="0.3">
      <c r="C284" s="370"/>
      <c r="D284" s="478"/>
      <c r="E284" s="370"/>
      <c r="F284" s="385"/>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x14ac:dyDescent="0.3">
      <c r="C285" s="368" t="str">
        <f>IF(D285="","-",SUBTOTAL(3,$D$24:D285))</f>
        <v>-</v>
      </c>
      <c r="D285" s="476"/>
      <c r="E285" s="368" t="e">
        <f>VLOOKUP(D285,'employee list'!$C:$E,2,0)</f>
        <v>#N/A</v>
      </c>
      <c r="F285" s="385"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x14ac:dyDescent="0.3">
      <c r="C286" s="369"/>
      <c r="D286" s="477"/>
      <c r="E286" s="369"/>
      <c r="F286" s="385"/>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x14ac:dyDescent="0.3">
      <c r="C287" s="370"/>
      <c r="D287" s="478"/>
      <c r="E287" s="370"/>
      <c r="F287" s="385"/>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x14ac:dyDescent="0.3">
      <c r="C288" s="368" t="str">
        <f>IF(D288="","-",SUBTOTAL(3,$D$24:D288))</f>
        <v>-</v>
      </c>
      <c r="D288" s="476"/>
      <c r="E288" s="368" t="e">
        <f>VLOOKUP(D288,'employee list'!$C:$E,2,0)</f>
        <v>#N/A</v>
      </c>
      <c r="F288" s="385"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x14ac:dyDescent="0.3">
      <c r="C289" s="369"/>
      <c r="D289" s="477"/>
      <c r="E289" s="369"/>
      <c r="F289" s="385"/>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x14ac:dyDescent="0.3">
      <c r="C290" s="370"/>
      <c r="D290" s="478"/>
      <c r="E290" s="370"/>
      <c r="F290" s="385"/>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x14ac:dyDescent="0.3">
      <c r="C291" s="468">
        <f>IF(D291="","-",SUBTOTAL(3,$D$24:D291))</f>
        <v>20</v>
      </c>
      <c r="D291" s="476" t="s">
        <v>82</v>
      </c>
      <c r="E291" s="368" t="str">
        <f>VLOOKUP(D291,'employee list'!$C:$E,2,0)</f>
        <v>Bùi Trắc Bảo</v>
      </c>
      <c r="F291" s="385"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x14ac:dyDescent="0.3">
      <c r="C292" s="469"/>
      <c r="D292" s="477"/>
      <c r="E292" s="369"/>
      <c r="F292" s="385"/>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x14ac:dyDescent="0.3">
      <c r="C293" s="470"/>
      <c r="D293" s="478"/>
      <c r="E293" s="370"/>
      <c r="F293" s="385"/>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x14ac:dyDescent="0.3">
      <c r="C294" s="368" t="str">
        <f>IF(D294="","-",SUBTOTAL(3,$D$24:D294))</f>
        <v>-</v>
      </c>
      <c r="D294" s="476"/>
      <c r="E294" s="368" t="e">
        <f>VLOOKUP(D294,'employee list'!$C:$E,2,0)</f>
        <v>#N/A</v>
      </c>
      <c r="F294" s="385"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x14ac:dyDescent="0.3">
      <c r="C295" s="369"/>
      <c r="D295" s="477"/>
      <c r="E295" s="369"/>
      <c r="F295" s="385"/>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x14ac:dyDescent="0.3">
      <c r="C296" s="370"/>
      <c r="D296" s="478"/>
      <c r="E296" s="370"/>
      <c r="F296" s="385"/>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x14ac:dyDescent="0.3">
      <c r="C297" s="368">
        <f>IF(D297="","-",SUBTOTAL(3,$D$24:D297))</f>
        <v>20</v>
      </c>
      <c r="D297" s="476" t="s">
        <v>83</v>
      </c>
      <c r="E297" s="368" t="e">
        <f>VLOOKUP(D297,'employee list'!$C:$E,2,0)</f>
        <v>#N/A</v>
      </c>
      <c r="F297" s="385"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x14ac:dyDescent="0.3">
      <c r="C298" s="369"/>
      <c r="D298" s="477"/>
      <c r="E298" s="369"/>
      <c r="F298" s="385"/>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x14ac:dyDescent="0.3">
      <c r="C299" s="370"/>
      <c r="D299" s="478"/>
      <c r="E299" s="370"/>
      <c r="F299" s="385"/>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x14ac:dyDescent="0.3">
      <c r="C300" s="368" t="str">
        <f>IF(D300="","-",SUBTOTAL(3,$D$24:D300))</f>
        <v>-</v>
      </c>
      <c r="D300" s="476"/>
      <c r="E300" s="368" t="e">
        <f>VLOOKUP(D300,'employee list'!$C:$E,2,0)</f>
        <v>#N/A</v>
      </c>
      <c r="F300" s="385"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x14ac:dyDescent="0.3">
      <c r="C301" s="369"/>
      <c r="D301" s="477"/>
      <c r="E301" s="369"/>
      <c r="F301" s="385"/>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x14ac:dyDescent="0.3">
      <c r="C302" s="370"/>
      <c r="D302" s="478"/>
      <c r="E302" s="370"/>
      <c r="F302" s="385"/>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x14ac:dyDescent="0.3">
      <c r="C303" s="468">
        <f>IF(D303="","-",SUBTOTAL(3,$D$24:D303))</f>
        <v>21</v>
      </c>
      <c r="D303" s="476" t="s">
        <v>84</v>
      </c>
      <c r="E303" s="368" t="e">
        <f>VLOOKUP(D303,'employee list'!$C:$E,2,0)</f>
        <v>#N/A</v>
      </c>
      <c r="F303" s="385"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x14ac:dyDescent="0.3">
      <c r="C304" s="469"/>
      <c r="D304" s="477"/>
      <c r="E304" s="369"/>
      <c r="F304" s="385"/>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x14ac:dyDescent="0.3">
      <c r="C305" s="470"/>
      <c r="D305" s="478"/>
      <c r="E305" s="370"/>
      <c r="F305" s="385"/>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x14ac:dyDescent="0.3">
      <c r="C306" s="368" t="str">
        <f>IF(D306="","-",SUBTOTAL(3,$D$24:D306))</f>
        <v>-</v>
      </c>
      <c r="D306" s="476"/>
      <c r="E306" s="368" t="e">
        <f>VLOOKUP(D306,'employee list'!$C:$E,2,0)</f>
        <v>#N/A</v>
      </c>
      <c r="F306" s="385"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x14ac:dyDescent="0.3">
      <c r="C307" s="369"/>
      <c r="D307" s="477"/>
      <c r="E307" s="369"/>
      <c r="F307" s="385"/>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x14ac:dyDescent="0.3">
      <c r="C308" s="370"/>
      <c r="D308" s="477"/>
      <c r="E308" s="370"/>
      <c r="F308" s="479"/>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x14ac:dyDescent="0.3">
      <c r="C309" s="368" t="str">
        <f>IF(D309="","-",SUBTOTAL(3,$D$24:D309))</f>
        <v>-</v>
      </c>
      <c r="D309" s="476"/>
      <c r="E309" s="368" t="e">
        <f>VLOOKUP(D309,'employee list'!$C:$E,2,0)</f>
        <v>#N/A</v>
      </c>
      <c r="F309" s="385"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86" t="s">
        <v>85</v>
      </c>
      <c r="NG309" s="482" t="e">
        <f>VLOOKUP(NF309,'employee list'!$C:$E,2,0)</f>
        <v>#N/A</v>
      </c>
      <c r="NH309" s="481"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x14ac:dyDescent="0.3">
      <c r="C310" s="369"/>
      <c r="D310" s="477"/>
      <c r="E310" s="369"/>
      <c r="F310" s="385"/>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86"/>
      <c r="NG310" s="483"/>
      <c r="NH310" s="385"/>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x14ac:dyDescent="0.3">
      <c r="C311" s="370"/>
      <c r="D311" s="478"/>
      <c r="E311" s="370"/>
      <c r="F311" s="385"/>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87"/>
      <c r="NG311" s="484"/>
      <c r="NH311" s="385"/>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x14ac:dyDescent="0.3">
      <c r="C312" s="368" t="str">
        <f>IF(D312="","-",SUBTOTAL(3,$D$24:D312))</f>
        <v>-</v>
      </c>
      <c r="D312" s="477"/>
      <c r="E312" s="368" t="e">
        <f>VLOOKUP(D312,'employee list'!$C:$E,2,0)</f>
        <v>#N/A</v>
      </c>
      <c r="F312" s="481"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x14ac:dyDescent="0.3">
      <c r="C313" s="369"/>
      <c r="D313" s="477"/>
      <c r="E313" s="369"/>
      <c r="F313" s="385"/>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x14ac:dyDescent="0.3">
      <c r="C314" s="370"/>
      <c r="D314" s="485"/>
      <c r="E314" s="370"/>
      <c r="F314" s="385"/>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x14ac:dyDescent="0.3">
      <c r="C315" s="368" t="str">
        <f>IF(D315="","-",SUBTOTAL(3,$D$24:D315))</f>
        <v>-</v>
      </c>
      <c r="D315" s="476"/>
      <c r="E315" s="368" t="e">
        <f>VLOOKUP(D315,'employee list'!$C:$E,2,0)</f>
        <v>#N/A</v>
      </c>
      <c r="F315" s="385"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x14ac:dyDescent="0.3">
      <c r="C316" s="369"/>
      <c r="D316" s="477"/>
      <c r="E316" s="369"/>
      <c r="F316" s="385"/>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x14ac:dyDescent="0.3">
      <c r="C317" s="370"/>
      <c r="D317" s="485"/>
      <c r="E317" s="370"/>
      <c r="F317" s="385"/>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x14ac:dyDescent="0.3">
      <c r="C318" s="368" t="str">
        <f>IF(D318="","-",SUBTOTAL(3,$D$24:D318))</f>
        <v>-</v>
      </c>
      <c r="D318" s="476"/>
      <c r="E318" s="368" t="e">
        <f>VLOOKUP(D318,'employee list'!$C:$E,2,0)</f>
        <v>#N/A</v>
      </c>
      <c r="F318" s="385"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x14ac:dyDescent="0.3">
      <c r="C319" s="369"/>
      <c r="D319" s="477"/>
      <c r="E319" s="369"/>
      <c r="F319" s="385"/>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x14ac:dyDescent="0.3">
      <c r="C320" s="370"/>
      <c r="D320" s="485"/>
      <c r="E320" s="370"/>
      <c r="F320" s="385"/>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x14ac:dyDescent="0.3">
      <c r="C321" s="468">
        <f>IF(D321="","-",SUBTOTAL(3,$D$24:D321))</f>
        <v>22</v>
      </c>
      <c r="D321" s="476" t="s">
        <v>86</v>
      </c>
      <c r="E321" s="368" t="e">
        <f>VLOOKUP(D321,'employee list'!$C:$E,2,0)</f>
        <v>#N/A</v>
      </c>
      <c r="F321" s="385"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x14ac:dyDescent="0.3">
      <c r="C322" s="469"/>
      <c r="D322" s="477"/>
      <c r="E322" s="369"/>
      <c r="F322" s="385"/>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x14ac:dyDescent="0.3">
      <c r="C323" s="470"/>
      <c r="D323" s="485"/>
      <c r="E323" s="370"/>
      <c r="F323" s="385"/>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x14ac:dyDescent="0.3">
      <c r="C324" s="368" t="str">
        <f>IF(D324="","-",SUBTOTAL(3,$D$24:D324))</f>
        <v>-</v>
      </c>
      <c r="D324" s="476"/>
      <c r="E324" s="368" t="e">
        <f>VLOOKUP(D324,'employee list'!$C:$E,2,0)</f>
        <v>#N/A</v>
      </c>
      <c r="F324" s="385"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x14ac:dyDescent="0.3">
      <c r="C325" s="369"/>
      <c r="D325" s="477"/>
      <c r="E325" s="369"/>
      <c r="F325" s="385"/>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x14ac:dyDescent="0.3">
      <c r="C326" s="370"/>
      <c r="D326" s="485"/>
      <c r="E326" s="370"/>
      <c r="F326" s="385"/>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x14ac:dyDescent="0.3">
      <c r="C327" s="368" t="str">
        <f>IF(D327="","-",SUBTOTAL(3,$D$24:D327))</f>
        <v>-</v>
      </c>
      <c r="D327" s="476"/>
      <c r="E327" s="368" t="e">
        <f>VLOOKUP(D327,'employee list'!$C:$E,2,0)</f>
        <v>#N/A</v>
      </c>
      <c r="F327" s="385"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x14ac:dyDescent="0.3">
      <c r="C328" s="369"/>
      <c r="D328" s="477"/>
      <c r="E328" s="369"/>
      <c r="F328" s="385"/>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x14ac:dyDescent="0.3">
      <c r="C329" s="370"/>
      <c r="D329" s="485"/>
      <c r="E329" s="370"/>
      <c r="F329" s="385"/>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x14ac:dyDescent="0.3">
      <c r="C330" s="368" t="str">
        <f>IF(D330="","-",SUBTOTAL(3,$D$24:D330))</f>
        <v>-</v>
      </c>
      <c r="D330" s="476"/>
      <c r="E330" s="368" t="e">
        <f>VLOOKUP(D330,'employee list'!$C:$E,2,0)</f>
        <v>#N/A</v>
      </c>
      <c r="F330" s="385"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x14ac:dyDescent="0.3">
      <c r="C331" s="369"/>
      <c r="D331" s="477"/>
      <c r="E331" s="369"/>
      <c r="F331" s="385"/>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x14ac:dyDescent="0.3">
      <c r="C332" s="370"/>
      <c r="D332" s="485"/>
      <c r="E332" s="370"/>
      <c r="F332" s="385"/>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x14ac:dyDescent="0.3">
      <c r="C333" s="368" t="str">
        <f>IF(D333="","-",SUBTOTAL(3,$D$24:D333))</f>
        <v>-</v>
      </c>
      <c r="D333" s="476"/>
      <c r="E333" s="368" t="e">
        <f>VLOOKUP(D333,'employee list'!$C:$E,2,0)</f>
        <v>#N/A</v>
      </c>
      <c r="F333" s="385"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x14ac:dyDescent="0.3">
      <c r="C334" s="369"/>
      <c r="D334" s="477"/>
      <c r="E334" s="369"/>
      <c r="F334" s="385"/>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x14ac:dyDescent="0.3">
      <c r="C335" s="370"/>
      <c r="D335" s="485"/>
      <c r="E335" s="370"/>
      <c r="F335" s="385"/>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x14ac:dyDescent="0.3">
      <c r="C336" s="368" t="str">
        <f>IF(D336="","-",SUBTOTAL(3,$D$24:D336))</f>
        <v>-</v>
      </c>
      <c r="D336" s="476"/>
      <c r="E336" s="368" t="e">
        <f>VLOOKUP(D336,'employee list'!$C:$E,2,0)</f>
        <v>#N/A</v>
      </c>
      <c r="F336" s="385"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x14ac:dyDescent="0.3">
      <c r="C337" s="369"/>
      <c r="D337" s="477"/>
      <c r="E337" s="369"/>
      <c r="F337" s="385"/>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x14ac:dyDescent="0.3">
      <c r="C338" s="370"/>
      <c r="D338" s="485"/>
      <c r="E338" s="370"/>
      <c r="F338" s="385"/>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x14ac:dyDescent="0.3">
      <c r="C339" s="368" t="str">
        <f>IF(D339="","-",SUBTOTAL(3,$D$24:D339))</f>
        <v>-</v>
      </c>
      <c r="D339" s="476"/>
      <c r="E339" s="368" t="e">
        <f>VLOOKUP(D339,'employee list'!$C:$E,2,0)</f>
        <v>#N/A</v>
      </c>
      <c r="F339" s="385"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x14ac:dyDescent="0.3">
      <c r="C340" s="369"/>
      <c r="D340" s="477"/>
      <c r="E340" s="369"/>
      <c r="F340" s="385"/>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x14ac:dyDescent="0.3">
      <c r="C341" s="370"/>
      <c r="D341" s="485"/>
      <c r="E341" s="370"/>
      <c r="F341" s="385"/>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x14ac:dyDescent="0.3">
      <c r="C342" s="368" t="str">
        <f>IF(D342="","-",SUBTOTAL(3,$D$24:D342))</f>
        <v>-</v>
      </c>
      <c r="D342" s="476"/>
      <c r="E342" s="368" t="e">
        <f>VLOOKUP(D342,'employee list'!$C:$E,2,0)</f>
        <v>#N/A</v>
      </c>
      <c r="F342" s="385"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x14ac:dyDescent="0.3">
      <c r="C343" s="369"/>
      <c r="D343" s="477"/>
      <c r="E343" s="369"/>
      <c r="F343" s="385"/>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x14ac:dyDescent="0.3">
      <c r="C344" s="370"/>
      <c r="D344" s="485"/>
      <c r="E344" s="370"/>
      <c r="F344" s="385"/>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x14ac:dyDescent="0.3">
      <c r="C345" s="368" t="str">
        <f>IF(D345="","-",SUBTOTAL(3,$D$24:D345))</f>
        <v>-</v>
      </c>
      <c r="D345" s="476"/>
      <c r="E345" s="368" t="e">
        <f>VLOOKUP(D345,'employee list'!$C:$E,2,0)</f>
        <v>#N/A</v>
      </c>
      <c r="F345" s="385"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x14ac:dyDescent="0.3">
      <c r="C346" s="369"/>
      <c r="D346" s="477"/>
      <c r="E346" s="369"/>
      <c r="F346" s="385"/>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x14ac:dyDescent="0.3">
      <c r="C347" s="370"/>
      <c r="D347" s="485"/>
      <c r="E347" s="370"/>
      <c r="F347" s="385"/>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x14ac:dyDescent="0.3">
      <c r="C348" s="368" t="str">
        <f>IF(D348="","-",SUBTOTAL(3,$D$24:D348))</f>
        <v>-</v>
      </c>
      <c r="D348" s="476"/>
      <c r="E348" s="368" t="e">
        <f>VLOOKUP(D348,'employee list'!$C:$E,2,0)</f>
        <v>#N/A</v>
      </c>
      <c r="F348" s="385"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x14ac:dyDescent="0.3">
      <c r="C349" s="369"/>
      <c r="D349" s="477"/>
      <c r="E349" s="369"/>
      <c r="F349" s="385"/>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x14ac:dyDescent="0.3">
      <c r="C350" s="370"/>
      <c r="D350" s="485"/>
      <c r="E350" s="370"/>
      <c r="F350" s="385"/>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x14ac:dyDescent="0.3">
      <c r="C351" s="368" t="str">
        <f>IF(D351="","-",SUBTOTAL(3,$D$24:D351))</f>
        <v>-</v>
      </c>
      <c r="D351" s="476"/>
      <c r="E351" s="368" t="e">
        <f>VLOOKUP(D351,'employee list'!$C:$E,2,0)</f>
        <v>#N/A</v>
      </c>
      <c r="F351" s="385"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x14ac:dyDescent="0.3">
      <c r="C352" s="369"/>
      <c r="D352" s="477"/>
      <c r="E352" s="369"/>
      <c r="F352" s="385"/>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x14ac:dyDescent="0.3">
      <c r="C353" s="370"/>
      <c r="D353" s="485"/>
      <c r="E353" s="370"/>
      <c r="F353" s="385"/>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x14ac:dyDescent="0.3">
      <c r="C354" s="368">
        <f>IF(D354="","-",SUBTOTAL(3,$D$24:D354))</f>
        <v>22</v>
      </c>
      <c r="D354" s="476" t="s">
        <v>87</v>
      </c>
      <c r="E354" s="368" t="e">
        <f>VLOOKUP(D354,'employee list'!$C:$E,2,0)</f>
        <v>#N/A</v>
      </c>
      <c r="F354" s="385"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x14ac:dyDescent="0.3">
      <c r="C355" s="369"/>
      <c r="D355" s="477"/>
      <c r="E355" s="369"/>
      <c r="F355" s="385"/>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x14ac:dyDescent="0.3">
      <c r="C356" s="370"/>
      <c r="D356" s="485"/>
      <c r="E356" s="370"/>
      <c r="F356" s="385"/>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x14ac:dyDescent="0.3">
      <c r="C357" s="368" t="str">
        <f>IF(D357="","-",SUBTOTAL(3,$D$24:D357))</f>
        <v>-</v>
      </c>
      <c r="D357" s="476"/>
      <c r="E357" s="368" t="e">
        <f>VLOOKUP(D357,'employee list'!$C:$E,2,0)</f>
        <v>#N/A</v>
      </c>
      <c r="F357" s="385"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x14ac:dyDescent="0.3">
      <c r="C358" s="369"/>
      <c r="D358" s="477"/>
      <c r="E358" s="369"/>
      <c r="F358" s="385"/>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x14ac:dyDescent="0.3">
      <c r="C359" s="370"/>
      <c r="D359" s="485"/>
      <c r="E359" s="370"/>
      <c r="F359" s="385"/>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x14ac:dyDescent="0.3">
      <c r="C360" s="368">
        <f>IF(D360="","-",SUBTOTAL(3,$D$24:D360))</f>
        <v>22</v>
      </c>
      <c r="D360" s="476" t="s">
        <v>88</v>
      </c>
      <c r="E360" s="368" t="e">
        <f>VLOOKUP(D360,'employee list'!$C:$E,2,0)</f>
        <v>#N/A</v>
      </c>
      <c r="F360" s="385"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x14ac:dyDescent="0.3">
      <c r="C361" s="369"/>
      <c r="D361" s="477"/>
      <c r="E361" s="369"/>
      <c r="F361" s="385"/>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x14ac:dyDescent="0.3">
      <c r="C362" s="370"/>
      <c r="D362" s="485"/>
      <c r="E362" s="370"/>
      <c r="F362" s="385"/>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x14ac:dyDescent="0.3">
      <c r="C363" s="468">
        <f>IF(D363="","-",SUBTOTAL(3,$D$24:D363))</f>
        <v>23</v>
      </c>
      <c r="D363" s="476" t="s">
        <v>89</v>
      </c>
      <c r="E363" s="368" t="e">
        <f>VLOOKUP(D363,'employee list'!$C:$E,2,0)</f>
        <v>#N/A</v>
      </c>
      <c r="F363" s="385"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x14ac:dyDescent="0.3">
      <c r="C364" s="469"/>
      <c r="D364" s="477"/>
      <c r="E364" s="369"/>
      <c r="F364" s="385"/>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x14ac:dyDescent="0.3">
      <c r="C365" s="470"/>
      <c r="D365" s="485"/>
      <c r="E365" s="370"/>
      <c r="F365" s="385"/>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x14ac:dyDescent="0.3">
      <c r="C366" s="368" t="str">
        <f>IF(D366="","-",SUBTOTAL(3,$D$24:D366))</f>
        <v>-</v>
      </c>
      <c r="D366" s="476"/>
      <c r="E366" s="368" t="e">
        <f>VLOOKUP(D366,'employee list'!$C:$E,2,0)</f>
        <v>#N/A</v>
      </c>
      <c r="F366" s="385"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x14ac:dyDescent="0.3">
      <c r="C367" s="369"/>
      <c r="D367" s="477"/>
      <c r="E367" s="369"/>
      <c r="F367" s="385"/>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x14ac:dyDescent="0.3">
      <c r="C368" s="370"/>
      <c r="D368" s="485"/>
      <c r="E368" s="370"/>
      <c r="F368" s="385"/>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x14ac:dyDescent="0.3">
      <c r="C369" s="368" t="str">
        <f>IF(D369="","-",SUBTOTAL(3,$D$24:D369))</f>
        <v>-</v>
      </c>
      <c r="D369" s="476"/>
      <c r="E369" s="368" t="e">
        <f>VLOOKUP(D369,'employee list'!$C:$E,2,0)</f>
        <v>#N/A</v>
      </c>
      <c r="F369" s="385"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x14ac:dyDescent="0.3">
      <c r="C370" s="369"/>
      <c r="D370" s="477"/>
      <c r="E370" s="369"/>
      <c r="F370" s="385"/>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x14ac:dyDescent="0.3">
      <c r="C371" s="370"/>
      <c r="D371" s="485"/>
      <c r="E371" s="370"/>
      <c r="F371" s="385"/>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x14ac:dyDescent="0.3">
      <c r="C372" s="368" t="str">
        <f>IF(D372="","-",SUBTOTAL(3,$D$24:D372))</f>
        <v>-</v>
      </c>
      <c r="D372" s="476"/>
      <c r="E372" s="368" t="e">
        <f>VLOOKUP(D372,'employee list'!$C:$E,2,0)</f>
        <v>#N/A</v>
      </c>
      <c r="F372" s="385"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x14ac:dyDescent="0.3">
      <c r="C373" s="369"/>
      <c r="D373" s="477"/>
      <c r="E373" s="369"/>
      <c r="F373" s="385"/>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x14ac:dyDescent="0.3">
      <c r="C374" s="370"/>
      <c r="D374" s="485"/>
      <c r="E374" s="370"/>
      <c r="F374" s="385"/>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x14ac:dyDescent="0.3">
      <c r="C375" s="368" t="str">
        <f>IF(D375="","-",SUBTOTAL(3,$D$24:D375))</f>
        <v>-</v>
      </c>
      <c r="D375" s="476"/>
      <c r="E375" s="368" t="e">
        <f>VLOOKUP(D375,'employee list'!$C:$E,2,0)</f>
        <v>#N/A</v>
      </c>
      <c r="F375" s="385"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x14ac:dyDescent="0.3">
      <c r="C376" s="369"/>
      <c r="D376" s="477"/>
      <c r="E376" s="369"/>
      <c r="F376" s="385"/>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x14ac:dyDescent="0.3">
      <c r="C377" s="370"/>
      <c r="D377" s="485"/>
      <c r="E377" s="370"/>
      <c r="F377" s="385"/>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x14ac:dyDescent="0.3">
      <c r="C378" s="368" t="str">
        <f>IF(D378="","-",SUBTOTAL(3,$D$24:D378))</f>
        <v>-</v>
      </c>
      <c r="D378" s="476"/>
      <c r="E378" s="368" t="e">
        <f>VLOOKUP(D378,'employee list'!$C:$E,2,0)</f>
        <v>#N/A</v>
      </c>
      <c r="F378" s="385"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x14ac:dyDescent="0.3">
      <c r="C379" s="369"/>
      <c r="D379" s="477"/>
      <c r="E379" s="369"/>
      <c r="F379" s="385"/>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x14ac:dyDescent="0.3">
      <c r="C380" s="370"/>
      <c r="D380" s="485"/>
      <c r="E380" s="370"/>
      <c r="F380" s="385"/>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x14ac:dyDescent="0.3">
      <c r="C381" s="368" t="str">
        <f>IF(D381="","-",SUBTOTAL(3,$D$24:D381))</f>
        <v>-</v>
      </c>
      <c r="D381" s="476"/>
      <c r="E381" s="368" t="e">
        <f>VLOOKUP(D381,'employee list'!$C:$E,2,0)</f>
        <v>#N/A</v>
      </c>
      <c r="F381" s="385"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x14ac:dyDescent="0.3">
      <c r="C382" s="369"/>
      <c r="D382" s="477"/>
      <c r="E382" s="369"/>
      <c r="F382" s="385"/>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x14ac:dyDescent="0.3">
      <c r="C383" s="370"/>
      <c r="D383" s="485"/>
      <c r="E383" s="370"/>
      <c r="F383" s="385"/>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x14ac:dyDescent="0.3">
      <c r="C384" s="368" t="str">
        <f>IF(D384="","-",SUBTOTAL(3,$D$24:D384))</f>
        <v>-</v>
      </c>
      <c r="D384" s="476"/>
      <c r="E384" s="368" t="e">
        <f>VLOOKUP(D384,'employee list'!$C:$E,2,0)</f>
        <v>#N/A</v>
      </c>
      <c r="F384" s="385"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x14ac:dyDescent="0.3">
      <c r="C385" s="369"/>
      <c r="D385" s="477"/>
      <c r="E385" s="369"/>
      <c r="F385" s="385"/>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x14ac:dyDescent="0.3">
      <c r="C386" s="370"/>
      <c r="D386" s="485"/>
      <c r="E386" s="370"/>
      <c r="F386" s="385"/>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x14ac:dyDescent="0.3">
      <c r="C387" s="368" t="str">
        <f>IF(D387="","-",SUBTOTAL(3,$D$24:D387))</f>
        <v>-</v>
      </c>
      <c r="D387" s="476"/>
      <c r="E387" s="368" t="e">
        <f>VLOOKUP(D387,'employee list'!$C:$E,2,0)</f>
        <v>#N/A</v>
      </c>
      <c r="F387" s="385"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x14ac:dyDescent="0.3">
      <c r="C388" s="369"/>
      <c r="D388" s="477"/>
      <c r="E388" s="369"/>
      <c r="F388" s="385"/>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x14ac:dyDescent="0.3">
      <c r="C389" s="370"/>
      <c r="D389" s="485"/>
      <c r="E389" s="370"/>
      <c r="F389" s="385"/>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x14ac:dyDescent="0.3">
      <c r="C390" s="368" t="str">
        <f>IF(D390="","-",SUBTOTAL(3,$D$24:D390))</f>
        <v>-</v>
      </c>
      <c r="D390" s="476"/>
      <c r="E390" s="368" t="e">
        <f>VLOOKUP(D390,'employee list'!$C:$E,2,0)</f>
        <v>#N/A</v>
      </c>
      <c r="F390" s="385"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x14ac:dyDescent="0.3">
      <c r="C391" s="369"/>
      <c r="D391" s="477"/>
      <c r="E391" s="369"/>
      <c r="F391" s="385"/>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x14ac:dyDescent="0.3">
      <c r="C392" s="370"/>
      <c r="D392" s="485"/>
      <c r="E392" s="370"/>
      <c r="F392" s="385"/>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x14ac:dyDescent="0.3">
      <c r="C393" s="368" t="str">
        <f>IF(D393="","-",SUBTOTAL(3,$D$24:D393))</f>
        <v>-</v>
      </c>
      <c r="D393" s="476"/>
      <c r="E393" s="368" t="e">
        <f>VLOOKUP(D393,'employee list'!$C:$E,2,0)</f>
        <v>#N/A</v>
      </c>
      <c r="F393" s="385"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x14ac:dyDescent="0.3">
      <c r="C394" s="369"/>
      <c r="D394" s="477"/>
      <c r="E394" s="369"/>
      <c r="F394" s="385"/>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x14ac:dyDescent="0.3">
      <c r="C395" s="370"/>
      <c r="D395" s="485"/>
      <c r="E395" s="370"/>
      <c r="F395" s="385"/>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x14ac:dyDescent="0.3">
      <c r="C396" s="368" t="str">
        <f>IF(D396="","-",SUBTOTAL(3,$D$24:D396))</f>
        <v>-</v>
      </c>
      <c r="D396" s="476"/>
      <c r="E396" s="368" t="e">
        <f>VLOOKUP(D396,'employee list'!$C:$E,2,0)</f>
        <v>#N/A</v>
      </c>
      <c r="F396" s="385"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x14ac:dyDescent="0.3">
      <c r="C397" s="369"/>
      <c r="D397" s="477"/>
      <c r="E397" s="369"/>
      <c r="F397" s="385"/>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x14ac:dyDescent="0.3">
      <c r="C398" s="370"/>
      <c r="D398" s="485"/>
      <c r="E398" s="370"/>
      <c r="F398" s="385"/>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x14ac:dyDescent="0.3">
      <c r="C399" s="368" t="str">
        <f>IF(D399="","-",SUBTOTAL(3,$D$24:D399))</f>
        <v>-</v>
      </c>
      <c r="D399" s="476"/>
      <c r="E399" s="368" t="e">
        <f>VLOOKUP(D399,'employee list'!$C:$E,2,0)</f>
        <v>#N/A</v>
      </c>
      <c r="F399" s="385"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x14ac:dyDescent="0.3">
      <c r="C400" s="369"/>
      <c r="D400" s="477"/>
      <c r="E400" s="369"/>
      <c r="F400" s="385"/>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x14ac:dyDescent="0.3">
      <c r="C401" s="370"/>
      <c r="D401" s="485"/>
      <c r="E401" s="370"/>
      <c r="F401" s="385"/>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x14ac:dyDescent="0.3">
      <c r="C402" s="368" t="str">
        <f>IF(D402="","-",SUBTOTAL(3,$D$24:D402))</f>
        <v>-</v>
      </c>
      <c r="D402" s="476"/>
      <c r="E402" s="368" t="e">
        <f>VLOOKUP(D402,'employee list'!$C:$E,2,0)</f>
        <v>#N/A</v>
      </c>
      <c r="F402" s="385"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x14ac:dyDescent="0.3">
      <c r="C403" s="369"/>
      <c r="D403" s="477"/>
      <c r="E403" s="369"/>
      <c r="F403" s="385"/>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x14ac:dyDescent="0.3">
      <c r="C404" s="370"/>
      <c r="D404" s="485"/>
      <c r="E404" s="370"/>
      <c r="F404" s="385"/>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x14ac:dyDescent="0.3">
      <c r="C405" s="368" t="str">
        <f>IF(D405="","-",SUBTOTAL(3,$D$24:D405))</f>
        <v>-</v>
      </c>
      <c r="D405" s="476"/>
      <c r="E405" s="368" t="e">
        <f>VLOOKUP(D405,'employee list'!$C:$E,2,0)</f>
        <v>#N/A</v>
      </c>
      <c r="F405" s="385"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x14ac:dyDescent="0.3">
      <c r="C406" s="369"/>
      <c r="D406" s="477"/>
      <c r="E406" s="369"/>
      <c r="F406" s="385"/>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x14ac:dyDescent="0.3">
      <c r="C407" s="370"/>
      <c r="D407" s="485"/>
      <c r="E407" s="370"/>
      <c r="F407" s="385"/>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x14ac:dyDescent="0.3">
      <c r="C408" s="368" t="str">
        <f>IF(D408="","-",SUBTOTAL(3,$D$24:D408))</f>
        <v>-</v>
      </c>
      <c r="D408" s="476"/>
      <c r="E408" s="368" t="e">
        <f>VLOOKUP(D408,'employee list'!$C:$E,2,0)</f>
        <v>#N/A</v>
      </c>
      <c r="F408" s="385"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x14ac:dyDescent="0.3">
      <c r="C409" s="369"/>
      <c r="D409" s="477"/>
      <c r="E409" s="369"/>
      <c r="F409" s="385"/>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x14ac:dyDescent="0.3">
      <c r="C410" s="370"/>
      <c r="D410" s="485"/>
      <c r="E410" s="370"/>
      <c r="F410" s="385"/>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x14ac:dyDescent="0.3">
      <c r="C411" s="368" t="str">
        <f>IF(D411="","-",SUBTOTAL(3,$D$24:D411))</f>
        <v>-</v>
      </c>
      <c r="D411" s="476"/>
      <c r="E411" s="368" t="e">
        <f>VLOOKUP(D411,'employee list'!$C:$E,2,0)</f>
        <v>#N/A</v>
      </c>
      <c r="F411" s="385"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x14ac:dyDescent="0.3">
      <c r="C412" s="369"/>
      <c r="D412" s="477"/>
      <c r="E412" s="369"/>
      <c r="F412" s="385"/>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x14ac:dyDescent="0.3">
      <c r="C413" s="370"/>
      <c r="D413" s="485"/>
      <c r="E413" s="370"/>
      <c r="F413" s="385"/>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x14ac:dyDescent="0.3">
      <c r="C414" s="368" t="str">
        <f>IF(D414="","-",SUBTOTAL(3,$D$24:D414))</f>
        <v>-</v>
      </c>
      <c r="D414" s="476"/>
      <c r="E414" s="368" t="e">
        <f>VLOOKUP(D414,'employee list'!$C:$E,2,0)</f>
        <v>#N/A</v>
      </c>
      <c r="F414" s="385"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x14ac:dyDescent="0.3">
      <c r="C415" s="369"/>
      <c r="D415" s="477"/>
      <c r="E415" s="369"/>
      <c r="F415" s="385"/>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x14ac:dyDescent="0.3">
      <c r="C416" s="370"/>
      <c r="D416" s="485"/>
      <c r="E416" s="370"/>
      <c r="F416" s="385"/>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x14ac:dyDescent="0.3">
      <c r="C417" s="368" t="str">
        <f>IF(D417="","-",SUBTOTAL(3,$D$24:D417))</f>
        <v>-</v>
      </c>
      <c r="D417" s="476"/>
      <c r="E417" s="368" t="e">
        <f>VLOOKUP(D417,'employee list'!$C:$E,2,0)</f>
        <v>#N/A</v>
      </c>
      <c r="F417" s="385"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x14ac:dyDescent="0.3">
      <c r="C418" s="369"/>
      <c r="D418" s="477"/>
      <c r="E418" s="369"/>
      <c r="F418" s="385"/>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x14ac:dyDescent="0.3">
      <c r="C419" s="370"/>
      <c r="D419" s="485"/>
      <c r="E419" s="370"/>
      <c r="F419" s="385"/>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x14ac:dyDescent="0.3">
      <c r="C420" s="368" t="str">
        <f>IF(D420="","-",SUBTOTAL(3,$D$24:D420))</f>
        <v>-</v>
      </c>
      <c r="D420" s="476"/>
      <c r="E420" s="368" t="e">
        <f>VLOOKUP(D420,'employee list'!$C:$E,2,0)</f>
        <v>#N/A</v>
      </c>
      <c r="F420" s="385"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x14ac:dyDescent="0.3">
      <c r="C421" s="369"/>
      <c r="D421" s="477"/>
      <c r="E421" s="369"/>
      <c r="F421" s="385"/>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x14ac:dyDescent="0.3">
      <c r="C422" s="370"/>
      <c r="D422" s="485"/>
      <c r="E422" s="370"/>
      <c r="F422" s="385"/>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x14ac:dyDescent="0.3">
      <c r="C423" s="368" t="str">
        <f>IF(D423="","-",SUBTOTAL(3,$D$24:D423))</f>
        <v>-</v>
      </c>
      <c r="D423" s="476"/>
      <c r="E423" s="368" t="e">
        <f>VLOOKUP(D423,'employee list'!$C:$E,2,0)</f>
        <v>#N/A</v>
      </c>
      <c r="F423" s="385"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x14ac:dyDescent="0.3">
      <c r="C424" s="369"/>
      <c r="D424" s="477"/>
      <c r="E424" s="369"/>
      <c r="F424" s="385"/>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x14ac:dyDescent="0.3">
      <c r="C425" s="370"/>
      <c r="D425" s="485"/>
      <c r="E425" s="370"/>
      <c r="F425" s="385"/>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x14ac:dyDescent="0.3">
      <c r="C426" s="368" t="str">
        <f>IF(D426="","-",SUBTOTAL(3,$D$24:D426))</f>
        <v>-</v>
      </c>
      <c r="D426" s="476"/>
      <c r="E426" s="368" t="e">
        <f>VLOOKUP(D426,'employee list'!$C:$E,2,0)</f>
        <v>#N/A</v>
      </c>
      <c r="F426" s="385"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x14ac:dyDescent="0.3">
      <c r="C427" s="369"/>
      <c r="D427" s="477"/>
      <c r="E427" s="369"/>
      <c r="F427" s="385"/>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x14ac:dyDescent="0.3">
      <c r="C428" s="370"/>
      <c r="D428" s="485"/>
      <c r="E428" s="370"/>
      <c r="F428" s="385"/>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x14ac:dyDescent="0.3">
      <c r="C429" s="468">
        <f>IF(D429="","-",SUBTOTAL(3,$D$24:D429))</f>
        <v>24</v>
      </c>
      <c r="D429" s="488" t="s">
        <v>90</v>
      </c>
      <c r="E429" s="368" t="e">
        <f>VLOOKUP(D429,'employee list'!$C:$E,2,0)</f>
        <v>#N/A</v>
      </c>
      <c r="F429" s="479"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x14ac:dyDescent="0.3">
      <c r="C430" s="469"/>
      <c r="D430" s="477"/>
      <c r="E430" s="369"/>
      <c r="F430" s="480"/>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x14ac:dyDescent="0.3">
      <c r="C431" s="470"/>
      <c r="D431" s="485"/>
      <c r="E431" s="370"/>
      <c r="F431" s="481"/>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x14ac:dyDescent="0.3">
      <c r="C432" s="468">
        <f>IF(D432="","-",SUBTOTAL(3,$D$24:D432))</f>
        <v>25</v>
      </c>
      <c r="D432" s="476" t="s">
        <v>91</v>
      </c>
      <c r="E432" s="368" t="e">
        <f>VLOOKUP(D432,'employee list'!$C:$E,2,0)</f>
        <v>#N/A</v>
      </c>
      <c r="F432" s="385"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x14ac:dyDescent="0.3">
      <c r="C433" s="469"/>
      <c r="D433" s="477"/>
      <c r="E433" s="369"/>
      <c r="F433" s="385"/>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x14ac:dyDescent="0.3">
      <c r="C434" s="470"/>
      <c r="D434" s="478"/>
      <c r="E434" s="370"/>
      <c r="F434" s="385"/>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x14ac:dyDescent="0.3">
      <c r="C435" s="468">
        <f>IF(D435="","-",SUBTOTAL(3,$D$24:D435))</f>
        <v>26</v>
      </c>
      <c r="D435" s="476" t="s">
        <v>92</v>
      </c>
      <c r="E435" s="368" t="e">
        <f>VLOOKUP(D435,'employee list'!$C:$E,2,0)</f>
        <v>#N/A</v>
      </c>
      <c r="F435" s="385"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x14ac:dyDescent="0.3">
      <c r="C436" s="469"/>
      <c r="D436" s="477"/>
      <c r="E436" s="369"/>
      <c r="F436" s="385"/>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x14ac:dyDescent="0.3">
      <c r="C437" s="470"/>
      <c r="D437" s="485"/>
      <c r="E437" s="370"/>
      <c r="F437" s="385"/>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x14ac:dyDescent="0.3">
      <c r="C438" s="468">
        <f>IF(D438="","-",SUBTOTAL(3,$D$24:D438))</f>
        <v>27</v>
      </c>
      <c r="D438" s="476" t="s">
        <v>93</v>
      </c>
      <c r="E438" s="368" t="e">
        <f>VLOOKUP(D438,'employee list'!$C:$E,2,0)</f>
        <v>#N/A</v>
      </c>
      <c r="F438" s="385"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x14ac:dyDescent="0.3">
      <c r="C439" s="469"/>
      <c r="D439" s="477"/>
      <c r="E439" s="369"/>
      <c r="F439" s="385"/>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x14ac:dyDescent="0.3">
      <c r="C440" s="470"/>
      <c r="D440" s="485"/>
      <c r="E440" s="370"/>
      <c r="F440" s="385"/>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x14ac:dyDescent="0.3">
      <c r="C441" s="468">
        <f>IF(D441="","-",SUBTOTAL(3,$D$24:D441))</f>
        <v>28</v>
      </c>
      <c r="D441" s="476" t="s">
        <v>94</v>
      </c>
      <c r="E441" s="368" t="str">
        <f>VLOOKUP(D441,'employee list'!$C:$E,2,0)</f>
        <v>Lương Thị Thu Thuỷ</v>
      </c>
      <c r="F441" s="385"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x14ac:dyDescent="0.3">
      <c r="C442" s="469"/>
      <c r="D442" s="477"/>
      <c r="E442" s="369"/>
      <c r="F442" s="385"/>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x14ac:dyDescent="0.3">
      <c r="C443" s="470"/>
      <c r="D443" s="485"/>
      <c r="E443" s="370"/>
      <c r="F443" s="385"/>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x14ac:dyDescent="0.3">
      <c r="C444" s="468">
        <f>IF(D444="","-",SUBTOTAL(3,$D$24:D444))</f>
        <v>29</v>
      </c>
      <c r="D444" s="476" t="s">
        <v>95</v>
      </c>
      <c r="E444" s="368" t="e">
        <f>VLOOKUP(D444,'employee list'!$C:$E,2,0)</f>
        <v>#N/A</v>
      </c>
      <c r="F444" s="385"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x14ac:dyDescent="0.3">
      <c r="C445" s="469"/>
      <c r="D445" s="477"/>
      <c r="E445" s="369"/>
      <c r="F445" s="385"/>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x14ac:dyDescent="0.3">
      <c r="C446" s="470"/>
      <c r="D446" s="485"/>
      <c r="E446" s="370"/>
      <c r="F446" s="385"/>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x14ac:dyDescent="0.3">
      <c r="C447" s="368">
        <f>IF(D447="","-",SUBTOTAL(3,$D$24:D447))</f>
        <v>29</v>
      </c>
      <c r="D447" s="476" t="s">
        <v>96</v>
      </c>
      <c r="E447" s="368" t="e">
        <f>VLOOKUP(D447,'employee list'!$C:$E,2,0)</f>
        <v>#N/A</v>
      </c>
      <c r="F447" s="385"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x14ac:dyDescent="0.3">
      <c r="C448" s="369"/>
      <c r="D448" s="477"/>
      <c r="E448" s="369"/>
      <c r="F448" s="385"/>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x14ac:dyDescent="0.3">
      <c r="C449" s="370"/>
      <c r="D449" s="485"/>
      <c r="E449" s="370"/>
      <c r="F449" s="385"/>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x14ac:dyDescent="0.3">
      <c r="C450" s="368" t="str">
        <f>IF(D450="","-",SUBTOTAL(3,$D$24:D450))</f>
        <v>-</v>
      </c>
      <c r="D450" s="476"/>
      <c r="E450" s="368" t="e">
        <f>VLOOKUP(D450,'employee list'!$C:$E,2,0)</f>
        <v>#N/A</v>
      </c>
      <c r="F450" s="385"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x14ac:dyDescent="0.3">
      <c r="C451" s="369"/>
      <c r="D451" s="477"/>
      <c r="E451" s="369"/>
      <c r="F451" s="385"/>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x14ac:dyDescent="0.3">
      <c r="C452" s="370"/>
      <c r="D452" s="485"/>
      <c r="E452" s="370"/>
      <c r="F452" s="385"/>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x14ac:dyDescent="0.3">
      <c r="C453" s="368" t="str">
        <f>IF(D453="","-",SUBTOTAL(3,$D$24:D453))</f>
        <v>-</v>
      </c>
      <c r="D453" s="476"/>
      <c r="E453" s="368" t="e">
        <f>VLOOKUP(D453,'employee list'!$C:$E,2,0)</f>
        <v>#N/A</v>
      </c>
      <c r="F453" s="385"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x14ac:dyDescent="0.3">
      <c r="C454" s="369"/>
      <c r="D454" s="477"/>
      <c r="E454" s="369"/>
      <c r="F454" s="385"/>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x14ac:dyDescent="0.3">
      <c r="C455" s="370"/>
      <c r="D455" s="485"/>
      <c r="E455" s="370"/>
      <c r="F455" s="385"/>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x14ac:dyDescent="0.3">
      <c r="C456" s="368" t="str">
        <f>IF(D456="","-",SUBTOTAL(3,$D$24:D456))</f>
        <v>-</v>
      </c>
      <c r="D456" s="476"/>
      <c r="E456" s="368" t="e">
        <f>VLOOKUP(D456,'employee list'!$C:$E,2,0)</f>
        <v>#N/A</v>
      </c>
      <c r="F456" s="385"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x14ac:dyDescent="0.3">
      <c r="C457" s="369"/>
      <c r="D457" s="477"/>
      <c r="E457" s="369"/>
      <c r="F457" s="385"/>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x14ac:dyDescent="0.3">
      <c r="C458" s="370"/>
      <c r="D458" s="485"/>
      <c r="E458" s="370"/>
      <c r="F458" s="385"/>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x14ac:dyDescent="0.3">
      <c r="C459" s="368">
        <f>IF(D459="","-",SUBTOTAL(3,$D$24:D459))</f>
        <v>29</v>
      </c>
      <c r="D459" s="476" t="s">
        <v>97</v>
      </c>
      <c r="E459" s="368" t="e">
        <f>VLOOKUP(D459,'employee list'!$C:$E,2,0)</f>
        <v>#N/A</v>
      </c>
      <c r="F459" s="385"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x14ac:dyDescent="0.3">
      <c r="C460" s="369"/>
      <c r="D460" s="477"/>
      <c r="E460" s="369"/>
      <c r="F460" s="385"/>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x14ac:dyDescent="0.3">
      <c r="C461" s="370"/>
      <c r="D461" s="485"/>
      <c r="E461" s="370"/>
      <c r="F461" s="385"/>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x14ac:dyDescent="0.3">
      <c r="C462" s="368">
        <f>IF(D462="","-",SUBTOTAL(3,$D$24:D462))</f>
        <v>29</v>
      </c>
      <c r="D462" s="476" t="s">
        <v>98</v>
      </c>
      <c r="E462" s="368" t="e">
        <f>VLOOKUP(D462,'employee list'!$C:$E,2,0)</f>
        <v>#N/A</v>
      </c>
      <c r="F462" s="385"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x14ac:dyDescent="0.3">
      <c r="C463" s="369"/>
      <c r="D463" s="477"/>
      <c r="E463" s="369"/>
      <c r="F463" s="385"/>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x14ac:dyDescent="0.3">
      <c r="C464" s="370"/>
      <c r="D464" s="485"/>
      <c r="E464" s="370"/>
      <c r="F464" s="385"/>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x14ac:dyDescent="0.3">
      <c r="C465" s="368">
        <f>IF(D465="","-",SUBTOTAL(3,$D$24:D465))</f>
        <v>29</v>
      </c>
      <c r="D465" s="476" t="s">
        <v>100</v>
      </c>
      <c r="E465" s="368" t="str">
        <f>VLOOKUP(D465,'employee list'!$C:$E,2,0)</f>
        <v>Đinh Thị Kim Liên</v>
      </c>
      <c r="F465" s="385"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x14ac:dyDescent="0.3">
      <c r="C466" s="369"/>
      <c r="D466" s="477"/>
      <c r="E466" s="369"/>
      <c r="F466" s="385"/>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x14ac:dyDescent="0.3">
      <c r="C467" s="370"/>
      <c r="D467" s="485"/>
      <c r="E467" s="370"/>
      <c r="F467" s="385"/>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x14ac:dyDescent="0.3">
      <c r="C468" s="368">
        <f>IF(D468="","-",SUBTOTAL(3,$D$24:D468))</f>
        <v>29</v>
      </c>
      <c r="D468" s="476" t="s">
        <v>102</v>
      </c>
      <c r="E468" s="368" t="e">
        <f>VLOOKUP(D468,'employee list'!$C:$E,2,0)</f>
        <v>#N/A</v>
      </c>
      <c r="F468" s="385"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x14ac:dyDescent="0.3">
      <c r="C469" s="369"/>
      <c r="D469" s="477"/>
      <c r="E469" s="369"/>
      <c r="F469" s="385"/>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x14ac:dyDescent="0.3">
      <c r="C470" s="370"/>
      <c r="D470" s="485"/>
      <c r="E470" s="370"/>
      <c r="F470" s="385"/>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x14ac:dyDescent="0.3">
      <c r="C471" s="368" t="str">
        <f>IF(D471="","-",SUBTOTAL(3,$D$24:D471))</f>
        <v>-</v>
      </c>
      <c r="D471" s="476"/>
      <c r="E471" s="368" t="e">
        <f>VLOOKUP(D471,'employee list'!$C:$E,2,0)</f>
        <v>#N/A</v>
      </c>
      <c r="F471" s="385"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x14ac:dyDescent="0.3">
      <c r="C472" s="369"/>
      <c r="D472" s="477"/>
      <c r="E472" s="369"/>
      <c r="F472" s="385"/>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x14ac:dyDescent="0.3">
      <c r="C473" s="370"/>
      <c r="D473" s="485"/>
      <c r="E473" s="370"/>
      <c r="F473" s="385"/>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x14ac:dyDescent="0.3">
      <c r="C474" s="368" t="str">
        <f>IF(D474="","-",SUBTOTAL(3,$D$24:D474))</f>
        <v>-</v>
      </c>
      <c r="D474" s="476"/>
      <c r="E474" s="368" t="e">
        <f>VLOOKUP(D474,'employee list'!$C:$E,2,0)</f>
        <v>#N/A</v>
      </c>
      <c r="F474" s="385"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x14ac:dyDescent="0.3">
      <c r="C475" s="369"/>
      <c r="D475" s="477"/>
      <c r="E475" s="369"/>
      <c r="F475" s="385"/>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x14ac:dyDescent="0.3">
      <c r="C476" s="370"/>
      <c r="D476" s="485"/>
      <c r="E476" s="370"/>
      <c r="F476" s="385"/>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x14ac:dyDescent="0.3">
      <c r="C477" s="368">
        <f>IF(D477="","-",SUBTOTAL(3,$D$24:D477))</f>
        <v>29</v>
      </c>
      <c r="D477" s="476" t="s">
        <v>103</v>
      </c>
      <c r="E477" s="368" t="e">
        <f>VLOOKUP(D477,'employee list'!$C:$E,2,0)</f>
        <v>#N/A</v>
      </c>
      <c r="F477" s="385"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x14ac:dyDescent="0.3">
      <c r="C478" s="369"/>
      <c r="D478" s="477"/>
      <c r="E478" s="369"/>
      <c r="F478" s="385"/>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x14ac:dyDescent="0.3">
      <c r="C479" s="370"/>
      <c r="D479" s="485"/>
      <c r="E479" s="370"/>
      <c r="F479" s="385"/>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x14ac:dyDescent="0.3">
      <c r="C480" s="368" t="str">
        <f>IF(D480="","-",SUBTOTAL(3,$D$24:D480))</f>
        <v>-</v>
      </c>
      <c r="D480" s="476"/>
      <c r="E480" s="368" t="e">
        <f>VLOOKUP(D480,'employee list'!$C:$E,2,0)</f>
        <v>#N/A</v>
      </c>
      <c r="F480" s="385"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x14ac:dyDescent="0.3">
      <c r="C481" s="369"/>
      <c r="D481" s="477"/>
      <c r="E481" s="369"/>
      <c r="F481" s="385"/>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x14ac:dyDescent="0.3">
      <c r="C482" s="370"/>
      <c r="D482" s="485"/>
      <c r="E482" s="370"/>
      <c r="F482" s="385"/>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x14ac:dyDescent="0.3">
      <c r="C483" s="468">
        <f>IF(D483="","-",SUBTOTAL(3,$D$24:D483))</f>
        <v>30</v>
      </c>
      <c r="D483" s="488" t="s">
        <v>104</v>
      </c>
      <c r="E483" s="368" t="e">
        <f>VLOOKUP(D483,'employee list'!$C:$E,2,0)</f>
        <v>#N/A</v>
      </c>
      <c r="F483" s="385"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x14ac:dyDescent="0.3">
      <c r="C484" s="469"/>
      <c r="D484" s="477"/>
      <c r="E484" s="369"/>
      <c r="F484" s="385"/>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x14ac:dyDescent="0.3">
      <c r="C485" s="470"/>
      <c r="D485" s="478"/>
      <c r="E485" s="370"/>
      <c r="F485" s="385"/>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x14ac:dyDescent="0.3">
      <c r="C486" s="368" t="str">
        <f>IF(D486="","-",SUBTOTAL(3,$D$24:D486))</f>
        <v>-</v>
      </c>
      <c r="D486" s="476"/>
      <c r="E486" s="368" t="e">
        <f>VLOOKUP(D486,'employee list'!$C:$E,2,0)</f>
        <v>#N/A</v>
      </c>
      <c r="F486" s="385"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x14ac:dyDescent="0.3">
      <c r="C487" s="369"/>
      <c r="D487" s="477"/>
      <c r="E487" s="369"/>
      <c r="F487" s="385"/>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x14ac:dyDescent="0.3">
      <c r="C488" s="370"/>
      <c r="D488" s="478"/>
      <c r="E488" s="370"/>
      <c r="F488" s="385"/>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x14ac:dyDescent="0.3">
      <c r="C489" s="468">
        <f>IF(D489="","-",SUBTOTAL(3,$D$24:D489))</f>
        <v>31</v>
      </c>
      <c r="D489" s="476" t="s">
        <v>105</v>
      </c>
      <c r="E489" s="368" t="e">
        <f>VLOOKUP(D489,'employee list'!$C:$E,2,0)</f>
        <v>#N/A</v>
      </c>
      <c r="F489" s="385"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x14ac:dyDescent="0.3">
      <c r="C490" s="469"/>
      <c r="D490" s="477"/>
      <c r="E490" s="369"/>
      <c r="F490" s="385"/>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x14ac:dyDescent="0.3">
      <c r="C491" s="470"/>
      <c r="D491" s="485"/>
      <c r="E491" s="370"/>
      <c r="F491" s="385"/>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x14ac:dyDescent="0.3">
      <c r="C492" s="368">
        <f>IF(D492="","-",SUBTOTAL(3,$D$24:D492))</f>
        <v>31</v>
      </c>
      <c r="D492" s="476" t="s">
        <v>106</v>
      </c>
      <c r="E492" s="368" t="e">
        <f>VLOOKUP(D492,'employee list'!$C:$E,2,0)</f>
        <v>#N/A</v>
      </c>
      <c r="F492" s="385"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x14ac:dyDescent="0.3">
      <c r="C493" s="369"/>
      <c r="D493" s="477"/>
      <c r="E493" s="369"/>
      <c r="F493" s="385"/>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x14ac:dyDescent="0.3">
      <c r="C494" s="370"/>
      <c r="D494" s="485"/>
      <c r="E494" s="370"/>
      <c r="F494" s="385"/>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x14ac:dyDescent="0.3">
      <c r="C495" s="468">
        <f>IF(D495="","-",SUBTOTAL(3,$D$24:D495))</f>
        <v>32</v>
      </c>
      <c r="D495" s="476" t="s">
        <v>107</v>
      </c>
      <c r="E495" s="368" t="e">
        <f>VLOOKUP(D495,'employee list'!$C:$E,2,0)</f>
        <v>#N/A</v>
      </c>
      <c r="F495" s="385"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x14ac:dyDescent="0.3">
      <c r="C496" s="469"/>
      <c r="D496" s="477"/>
      <c r="E496" s="369"/>
      <c r="F496" s="385"/>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x14ac:dyDescent="0.3">
      <c r="C497" s="470"/>
      <c r="D497" s="485"/>
      <c r="E497" s="370"/>
      <c r="F497" s="385"/>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x14ac:dyDescent="0.3">
      <c r="C498" s="468">
        <f>IF(D498="","-",SUBTOTAL(3,$D$24:D498))</f>
        <v>33</v>
      </c>
      <c r="D498" s="476" t="s">
        <v>108</v>
      </c>
      <c r="E498" s="368" t="e">
        <f>VLOOKUP(D498,'employee list'!$C:$E,2,0)</f>
        <v>#N/A</v>
      </c>
      <c r="F498" s="385"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x14ac:dyDescent="0.3">
      <c r="C499" s="469"/>
      <c r="D499" s="477"/>
      <c r="E499" s="369"/>
      <c r="F499" s="385"/>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x14ac:dyDescent="0.3">
      <c r="C500" s="470"/>
      <c r="D500" s="485"/>
      <c r="E500" s="370"/>
      <c r="F500" s="385"/>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x14ac:dyDescent="0.3">
      <c r="C501" s="468">
        <f>IF(D501="","-",SUBTOTAL(3,$D$24:D501))</f>
        <v>34</v>
      </c>
      <c r="D501" s="476" t="s">
        <v>109</v>
      </c>
      <c r="E501" s="368" t="e">
        <f>VLOOKUP(D501,'employee list'!$C:$E,2,0)</f>
        <v>#N/A</v>
      </c>
      <c r="F501" s="385"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x14ac:dyDescent="0.3">
      <c r="C502" s="469"/>
      <c r="D502" s="477"/>
      <c r="E502" s="369"/>
      <c r="F502" s="385"/>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x14ac:dyDescent="0.3">
      <c r="C503" s="470"/>
      <c r="D503" s="485"/>
      <c r="E503" s="370"/>
      <c r="F503" s="385"/>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x14ac:dyDescent="0.3">
      <c r="C504" s="368">
        <f>IF(D504="","-",SUBTOTAL(3,$D$24:D504))</f>
        <v>34</v>
      </c>
      <c r="D504" s="476" t="s">
        <v>110</v>
      </c>
      <c r="E504" s="368" t="e">
        <f>VLOOKUP(D504,'employee list'!$C:$E,2,0)</f>
        <v>#N/A</v>
      </c>
      <c r="F504" s="385"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x14ac:dyDescent="0.3">
      <c r="C505" s="369"/>
      <c r="D505" s="477"/>
      <c r="E505" s="369"/>
      <c r="F505" s="385"/>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x14ac:dyDescent="0.3">
      <c r="C506" s="370"/>
      <c r="D506" s="485"/>
      <c r="E506" s="370"/>
      <c r="F506" s="385"/>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x14ac:dyDescent="0.3">
      <c r="C507" s="368" t="str">
        <f>IF(D507="","-",SUBTOTAL(3,$D$24:D507))</f>
        <v>-</v>
      </c>
      <c r="D507" s="476"/>
      <c r="E507" s="368" t="e">
        <f>VLOOKUP(D507,'employee list'!$C:$E,2,0)</f>
        <v>#N/A</v>
      </c>
      <c r="F507" s="385"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x14ac:dyDescent="0.3">
      <c r="C508" s="369"/>
      <c r="D508" s="477"/>
      <c r="E508" s="369"/>
      <c r="F508" s="385"/>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x14ac:dyDescent="0.3">
      <c r="C509" s="370"/>
      <c r="D509" s="485"/>
      <c r="E509" s="370"/>
      <c r="F509" s="385"/>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x14ac:dyDescent="0.3">
      <c r="C510" s="368" t="str">
        <f>IF(D510="","-",SUBTOTAL(3,$D$24:D510))</f>
        <v>-</v>
      </c>
      <c r="D510" s="476"/>
      <c r="E510" s="368" t="e">
        <f>VLOOKUP(D510,'employee list'!$C:$E,2,0)</f>
        <v>#N/A</v>
      </c>
      <c r="F510" s="385"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x14ac:dyDescent="0.3">
      <c r="C511" s="369"/>
      <c r="D511" s="477"/>
      <c r="E511" s="369"/>
      <c r="F511" s="385"/>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x14ac:dyDescent="0.3">
      <c r="C512" s="370"/>
      <c r="D512" s="485"/>
      <c r="E512" s="370"/>
      <c r="F512" s="385"/>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x14ac:dyDescent="0.3">
      <c r="C513" s="468">
        <f>IF(D513="","-",SUBTOTAL(3,$D$24:D513))</f>
        <v>35</v>
      </c>
      <c r="D513" s="476" t="s">
        <v>111</v>
      </c>
      <c r="E513" s="368" t="e">
        <f>VLOOKUP(D513,'employee list'!$C:$E,2,0)</f>
        <v>#N/A</v>
      </c>
      <c r="F513" s="385"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x14ac:dyDescent="0.3">
      <c r="C514" s="469"/>
      <c r="D514" s="477"/>
      <c r="E514" s="369"/>
      <c r="F514" s="385"/>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x14ac:dyDescent="0.3">
      <c r="C515" s="470"/>
      <c r="D515" s="485"/>
      <c r="E515" s="370"/>
      <c r="F515" s="385"/>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x14ac:dyDescent="0.3">
      <c r="C516" s="468">
        <f>IF(D516="","-",SUBTOTAL(3,$D$24:D516))</f>
        <v>36</v>
      </c>
      <c r="D516" s="476" t="s">
        <v>112</v>
      </c>
      <c r="E516" s="368" t="e">
        <f>VLOOKUP(D516,'employee list'!$C:$E,2,0)</f>
        <v>#N/A</v>
      </c>
      <c r="F516" s="385"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x14ac:dyDescent="0.3">
      <c r="C517" s="469"/>
      <c r="D517" s="477"/>
      <c r="E517" s="369"/>
      <c r="F517" s="385"/>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x14ac:dyDescent="0.3">
      <c r="C518" s="470"/>
      <c r="D518" s="485"/>
      <c r="E518" s="370"/>
      <c r="F518" s="385"/>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x14ac:dyDescent="0.3">
      <c r="C519" s="468">
        <f>IF(D519="","-",SUBTOTAL(3,$D$24:D519))</f>
        <v>37</v>
      </c>
      <c r="D519" s="476" t="s">
        <v>113</v>
      </c>
      <c r="E519" s="368" t="e">
        <f>VLOOKUP(D519,'employee list'!$C:$E,2,0)</f>
        <v>#N/A</v>
      </c>
      <c r="F519" s="385"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x14ac:dyDescent="0.3">
      <c r="C520" s="469"/>
      <c r="D520" s="477"/>
      <c r="E520" s="369"/>
      <c r="F520" s="385"/>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x14ac:dyDescent="0.3">
      <c r="C521" s="470"/>
      <c r="D521" s="485"/>
      <c r="E521" s="370"/>
      <c r="F521" s="385"/>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x14ac:dyDescent="0.3">
      <c r="C522" s="468">
        <f>IF(D522="","-",SUBTOTAL(3,$D$24:D522))</f>
        <v>38</v>
      </c>
      <c r="D522" s="476" t="s">
        <v>114</v>
      </c>
      <c r="E522" s="368" t="e">
        <f>VLOOKUP(D522,'employee list'!$C:$E,2,0)</f>
        <v>#N/A</v>
      </c>
      <c r="F522" s="385"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x14ac:dyDescent="0.3">
      <c r="C523" s="469"/>
      <c r="D523" s="477"/>
      <c r="E523" s="369"/>
      <c r="F523" s="385"/>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x14ac:dyDescent="0.3">
      <c r="C524" s="470"/>
      <c r="D524" s="485"/>
      <c r="E524" s="370"/>
      <c r="F524" s="385"/>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x14ac:dyDescent="0.3">
      <c r="C525" s="368">
        <f>IF(D525="","-",SUBTOTAL(3,$D$24:D525))</f>
        <v>38</v>
      </c>
      <c r="D525" s="476" t="s">
        <v>115</v>
      </c>
      <c r="E525" s="368" t="e">
        <f>VLOOKUP(D525,'employee list'!$C:$E,2,0)</f>
        <v>#N/A</v>
      </c>
      <c r="F525" s="385"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x14ac:dyDescent="0.3">
      <c r="C526" s="369"/>
      <c r="D526" s="477"/>
      <c r="E526" s="369"/>
      <c r="F526" s="385"/>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x14ac:dyDescent="0.3">
      <c r="C527" s="370"/>
      <c r="D527" s="485"/>
      <c r="E527" s="370"/>
      <c r="F527" s="385"/>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x14ac:dyDescent="0.3">
      <c r="C528" s="368" t="str">
        <f>IF(D528="","-",SUBTOTAL(3,$D$24:D528))</f>
        <v>-</v>
      </c>
      <c r="D528" s="476"/>
      <c r="E528" s="368" t="e">
        <f>VLOOKUP(D528,'employee list'!$C:$E,2,0)</f>
        <v>#N/A</v>
      </c>
      <c r="F528" s="385"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x14ac:dyDescent="0.3">
      <c r="C529" s="369"/>
      <c r="D529" s="477"/>
      <c r="E529" s="369"/>
      <c r="F529" s="385"/>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x14ac:dyDescent="0.3">
      <c r="C530" s="370"/>
      <c r="D530" s="485"/>
      <c r="E530" s="370"/>
      <c r="F530" s="385"/>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x14ac:dyDescent="0.3">
      <c r="C531" s="468">
        <f>IF(D531="","-",SUBTOTAL(3,$D$24:D531))</f>
        <v>39</v>
      </c>
      <c r="D531" s="476" t="s">
        <v>116</v>
      </c>
      <c r="E531" s="368" t="e">
        <f>VLOOKUP(D531,'employee list'!$C:$E,2,0)</f>
        <v>#N/A</v>
      </c>
      <c r="F531" s="385"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x14ac:dyDescent="0.3">
      <c r="C532" s="469"/>
      <c r="D532" s="477"/>
      <c r="E532" s="369"/>
      <c r="F532" s="385"/>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x14ac:dyDescent="0.3">
      <c r="C533" s="470"/>
      <c r="D533" s="485"/>
      <c r="E533" s="370"/>
      <c r="F533" s="385"/>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x14ac:dyDescent="0.3">
      <c r="C534" s="368">
        <f>IF(D534="","-",SUBTOTAL(3,$D$24:D534))</f>
        <v>39</v>
      </c>
      <c r="D534" s="488" t="s">
        <v>117</v>
      </c>
      <c r="E534" s="368" t="e">
        <f>VLOOKUP(D534,'employee list'!$C:$E,2,0)</f>
        <v>#N/A</v>
      </c>
      <c r="F534" s="385"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x14ac:dyDescent="0.3">
      <c r="C535" s="489"/>
      <c r="D535" s="477"/>
      <c r="E535" s="369"/>
      <c r="F535" s="385"/>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x14ac:dyDescent="0.3">
      <c r="C536" s="370"/>
      <c r="D536" s="478"/>
      <c r="E536" s="370"/>
      <c r="F536" s="385"/>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x14ac:dyDescent="0.3">
      <c r="C537" s="368" t="str">
        <f>IF(D537="","-",SUBTOTAL(3,$D$24:D537))</f>
        <v>-</v>
      </c>
      <c r="D537" s="476"/>
      <c r="E537" s="368" t="e">
        <f>VLOOKUP(D537,'employee list'!$C:$E,2,0)</f>
        <v>#N/A</v>
      </c>
      <c r="F537" s="385"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x14ac:dyDescent="0.3">
      <c r="C538" s="369"/>
      <c r="D538" s="477"/>
      <c r="E538" s="369"/>
      <c r="F538" s="385"/>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x14ac:dyDescent="0.3">
      <c r="C539" s="370"/>
      <c r="D539" s="485"/>
      <c r="E539" s="370"/>
      <c r="F539" s="385"/>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x14ac:dyDescent="0.3">
      <c r="C540" s="368" t="str">
        <f>IF(D540="","-",SUBTOTAL(3,$D$24:D540))</f>
        <v>-</v>
      </c>
      <c r="D540" s="476"/>
      <c r="E540" s="368" t="e">
        <f>VLOOKUP(D540,'employee list'!$C:$E,2,0)</f>
        <v>#N/A</v>
      </c>
      <c r="F540" s="385"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x14ac:dyDescent="0.3">
      <c r="C541" s="369"/>
      <c r="D541" s="477"/>
      <c r="E541" s="369"/>
      <c r="F541" s="385"/>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x14ac:dyDescent="0.3">
      <c r="C542" s="370"/>
      <c r="D542" s="485"/>
      <c r="E542" s="370"/>
      <c r="F542" s="385"/>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x14ac:dyDescent="0.3">
      <c r="C543" s="368" t="str">
        <f>IF(D543="","-",SUBTOTAL(3,$D$24:D543))</f>
        <v>-</v>
      </c>
      <c r="D543" s="476"/>
      <c r="E543" s="368" t="e">
        <f>VLOOKUP(D543,'employee list'!$C:$E,2,0)</f>
        <v>#N/A</v>
      </c>
      <c r="F543" s="385"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x14ac:dyDescent="0.3">
      <c r="C544" s="369"/>
      <c r="D544" s="477"/>
      <c r="E544" s="369"/>
      <c r="F544" s="385"/>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x14ac:dyDescent="0.3">
      <c r="C545" s="370"/>
      <c r="D545" s="485"/>
      <c r="E545" s="370"/>
      <c r="F545" s="385"/>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x14ac:dyDescent="0.3">
      <c r="C546" s="368" t="str">
        <f>IF(D546="","-",SUBTOTAL(3,$D$24:D546))</f>
        <v>-</v>
      </c>
      <c r="D546" s="476"/>
      <c r="E546" s="368" t="e">
        <f>VLOOKUP(D546,'employee list'!$C:$E,2,0)</f>
        <v>#N/A</v>
      </c>
      <c r="F546" s="385"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x14ac:dyDescent="0.3">
      <c r="C547" s="369"/>
      <c r="D547" s="477"/>
      <c r="E547" s="369"/>
      <c r="F547" s="385"/>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x14ac:dyDescent="0.3">
      <c r="C548" s="370"/>
      <c r="D548" s="485"/>
      <c r="E548" s="370"/>
      <c r="F548" s="385"/>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x14ac:dyDescent="0.3">
      <c r="C549" s="368" t="str">
        <f>IF(D549="","-",SUBTOTAL(3,$D$24:D549))</f>
        <v>-</v>
      </c>
      <c r="D549" s="476"/>
      <c r="E549" s="368" t="e">
        <f>VLOOKUP(D549,'employee list'!$C:$E,2,0)</f>
        <v>#N/A</v>
      </c>
      <c r="F549" s="385"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x14ac:dyDescent="0.3">
      <c r="C550" s="369"/>
      <c r="D550" s="477"/>
      <c r="E550" s="369"/>
      <c r="F550" s="385"/>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x14ac:dyDescent="0.3">
      <c r="C551" s="370"/>
      <c r="D551" s="485"/>
      <c r="E551" s="370"/>
      <c r="F551" s="385"/>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x14ac:dyDescent="0.3">
      <c r="C552" s="368" t="str">
        <f>IF(D552="","-",SUBTOTAL(3,$D$24:D552))</f>
        <v>-</v>
      </c>
      <c r="D552" s="476"/>
      <c r="E552" s="368" t="e">
        <f>VLOOKUP(D552,'employee list'!$C:$E,2,0)</f>
        <v>#N/A</v>
      </c>
      <c r="F552" s="385"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x14ac:dyDescent="0.3">
      <c r="C553" s="369"/>
      <c r="D553" s="477"/>
      <c r="E553" s="369"/>
      <c r="F553" s="385"/>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x14ac:dyDescent="0.3">
      <c r="C554" s="370"/>
      <c r="D554" s="485"/>
      <c r="E554" s="370"/>
      <c r="F554" s="385"/>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x14ac:dyDescent="0.3">
      <c r="C555" s="468">
        <f>IF(D555="","-",SUBTOTAL(3,$D$24:D555))</f>
        <v>40</v>
      </c>
      <c r="D555" s="476" t="s">
        <v>118</v>
      </c>
      <c r="E555" s="368" t="e">
        <f>VLOOKUP(D555,'employee list'!$C:$E,2,0)</f>
        <v>#N/A</v>
      </c>
      <c r="F555" s="385"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x14ac:dyDescent="0.3">
      <c r="C556" s="469"/>
      <c r="D556" s="477"/>
      <c r="E556" s="369"/>
      <c r="F556" s="385"/>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x14ac:dyDescent="0.3">
      <c r="C557" s="470"/>
      <c r="D557" s="485"/>
      <c r="E557" s="370"/>
      <c r="F557" s="385"/>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x14ac:dyDescent="0.3">
      <c r="C558" s="468">
        <f>IF(D558="","-",SUBTOTAL(3,$D$24:D558))</f>
        <v>41</v>
      </c>
      <c r="D558" s="476" t="s">
        <v>119</v>
      </c>
      <c r="E558" s="368" t="str">
        <f>VLOOKUP(D558,'employee list'!$C:$E,2,0)</f>
        <v>Đỗ Văn Nhiều</v>
      </c>
      <c r="F558" s="385" t="str">
        <f>VLOOKUP(D558,'employee list'!$C:$E,3,0)</f>
        <v>Operator</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x14ac:dyDescent="0.3">
      <c r="C559" s="469"/>
      <c r="D559" s="477"/>
      <c r="E559" s="369"/>
      <c r="F559" s="385"/>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x14ac:dyDescent="0.3">
      <c r="C560" s="470"/>
      <c r="D560" s="485"/>
      <c r="E560" s="370"/>
      <c r="F560" s="385"/>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x14ac:dyDescent="0.3">
      <c r="C561" s="368">
        <f>IF(D561="","-",SUBTOTAL(3,$D$24:D561))</f>
        <v>41</v>
      </c>
      <c r="D561" s="476" t="s">
        <v>120</v>
      </c>
      <c r="E561" s="368" t="str">
        <f>VLOOKUP(D561,'employee list'!$C:$E,2,0)</f>
        <v>Nguyễn Văn Kiên</v>
      </c>
      <c r="F561" s="385"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x14ac:dyDescent="0.3">
      <c r="C562" s="369"/>
      <c r="D562" s="477"/>
      <c r="E562" s="369"/>
      <c r="F562" s="385"/>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x14ac:dyDescent="0.3">
      <c r="B563" s="3">
        <v>4</v>
      </c>
      <c r="C563" s="370"/>
      <c r="D563" s="485"/>
      <c r="E563" s="370"/>
      <c r="F563" s="385"/>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x14ac:dyDescent="0.3">
      <c r="C564" s="368">
        <f>IF(D564="","-",SUBTOTAL(3,$D$24:D564))</f>
        <v>41</v>
      </c>
      <c r="D564" s="476" t="s">
        <v>121</v>
      </c>
      <c r="E564" s="368" t="e">
        <f>VLOOKUP(D564,'employee list'!$C:$E,2,0)</f>
        <v>#N/A</v>
      </c>
      <c r="F564" s="385"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x14ac:dyDescent="0.3">
      <c r="C565" s="369"/>
      <c r="D565" s="477"/>
      <c r="E565" s="369"/>
      <c r="F565" s="385"/>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x14ac:dyDescent="0.3">
      <c r="C566" s="370"/>
      <c r="D566" s="485"/>
      <c r="E566" s="370"/>
      <c r="F566" s="385"/>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x14ac:dyDescent="0.3">
      <c r="C567" s="468">
        <f>IF(D567="","-",SUBTOTAL(3,$D$24:D567))</f>
        <v>42</v>
      </c>
      <c r="D567" s="476" t="s">
        <v>122</v>
      </c>
      <c r="E567" s="368" t="e">
        <f>VLOOKUP(D567,'employee list'!$C:$E,2,0)</f>
        <v>#N/A</v>
      </c>
      <c r="F567" s="385"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x14ac:dyDescent="0.3">
      <c r="C568" s="469"/>
      <c r="D568" s="477"/>
      <c r="E568" s="369"/>
      <c r="F568" s="385"/>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x14ac:dyDescent="0.3">
      <c r="C569" s="470"/>
      <c r="D569" s="485"/>
      <c r="E569" s="370"/>
      <c r="F569" s="385"/>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x14ac:dyDescent="0.3">
      <c r="C570" s="368" t="str">
        <f>IF(D570="","-",SUBTOTAL(3,$D$24:D570))</f>
        <v>-</v>
      </c>
      <c r="D570" s="476"/>
      <c r="E570" s="368" t="e">
        <f>VLOOKUP(D570,'employee list'!$C:$E,2,0)</f>
        <v>#N/A</v>
      </c>
      <c r="F570" s="385"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x14ac:dyDescent="0.3">
      <c r="C571" s="369"/>
      <c r="D571" s="477"/>
      <c r="E571" s="369"/>
      <c r="F571" s="385"/>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x14ac:dyDescent="0.3">
      <c r="C572" s="370"/>
      <c r="D572" s="485"/>
      <c r="E572" s="370"/>
      <c r="F572" s="385"/>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x14ac:dyDescent="0.3">
      <c r="C573" s="368" t="str">
        <f>IF(D573="","-",SUBTOTAL(3,$D$24:D573))</f>
        <v>-</v>
      </c>
      <c r="D573" s="476"/>
      <c r="E573" s="368" t="e">
        <f>VLOOKUP(D573,'employee list'!$C:$E,2,0)</f>
        <v>#N/A</v>
      </c>
      <c r="F573" s="385"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x14ac:dyDescent="0.3">
      <c r="C574" s="369"/>
      <c r="D574" s="477"/>
      <c r="E574" s="369"/>
      <c r="F574" s="385"/>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x14ac:dyDescent="0.3">
      <c r="C575" s="370"/>
      <c r="D575" s="485"/>
      <c r="E575" s="370"/>
      <c r="F575" s="385"/>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x14ac:dyDescent="0.3">
      <c r="C576" s="468">
        <f>IF(D576="","-",SUBTOTAL(3,$D$24:D576))</f>
        <v>43</v>
      </c>
      <c r="D576" s="476" t="s">
        <v>124</v>
      </c>
      <c r="E576" s="368" t="e">
        <f>VLOOKUP(D576,'employee list'!$C:$E,2,0)</f>
        <v>#N/A</v>
      </c>
      <c r="F576" s="385"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x14ac:dyDescent="0.3">
      <c r="C577" s="469"/>
      <c r="D577" s="477"/>
      <c r="E577" s="369"/>
      <c r="F577" s="385"/>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x14ac:dyDescent="0.3">
      <c r="C578" s="470"/>
      <c r="D578" s="485"/>
      <c r="E578" s="370"/>
      <c r="F578" s="385"/>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x14ac:dyDescent="0.3">
      <c r="C579" s="368" t="str">
        <f>IF(D579="","-",SUBTOTAL(3,$D$24:D579))</f>
        <v>-</v>
      </c>
      <c r="D579" s="488"/>
      <c r="E579" s="368" t="e">
        <f>VLOOKUP(D579,'employee list'!$C:$E,2,0)</f>
        <v>#N/A</v>
      </c>
      <c r="F579" s="385"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x14ac:dyDescent="0.3">
      <c r="C580" s="369"/>
      <c r="D580" s="477"/>
      <c r="E580" s="369"/>
      <c r="F580" s="385"/>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x14ac:dyDescent="0.3">
      <c r="C581" s="370"/>
      <c r="D581" s="478"/>
      <c r="E581" s="370"/>
      <c r="F581" s="385"/>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x14ac:dyDescent="0.3">
      <c r="C582" s="368" t="str">
        <f>IF(D582="","-",SUBTOTAL(3,$D$24:D582))</f>
        <v>-</v>
      </c>
      <c r="D582" s="476"/>
      <c r="E582" s="368" t="e">
        <f>VLOOKUP(D582,'employee list'!$C:$E,2,0)</f>
        <v>#N/A</v>
      </c>
      <c r="F582" s="385"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x14ac:dyDescent="0.3">
      <c r="C583" s="369"/>
      <c r="D583" s="477"/>
      <c r="E583" s="369"/>
      <c r="F583" s="385"/>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x14ac:dyDescent="0.3">
      <c r="C584" s="370"/>
      <c r="D584" s="485"/>
      <c r="E584" s="370"/>
      <c r="F584" s="385"/>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x14ac:dyDescent="0.3">
      <c r="B585" s="205">
        <v>45568</v>
      </c>
      <c r="C585" s="368" t="str">
        <f>IF(D585="","-",SUBTOTAL(3,$D$24:D585))</f>
        <v>-</v>
      </c>
      <c r="D585" s="476"/>
      <c r="E585" s="368" t="e">
        <f>VLOOKUP(D585,'employee list'!$C:$E,2,0)</f>
        <v>#N/A</v>
      </c>
      <c r="F585" s="385"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x14ac:dyDescent="0.3">
      <c r="C586" s="369"/>
      <c r="D586" s="477"/>
      <c r="E586" s="369"/>
      <c r="F586" s="385"/>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x14ac:dyDescent="0.3">
      <c r="C587" s="370"/>
      <c r="D587" s="485"/>
      <c r="E587" s="370"/>
      <c r="F587" s="385"/>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x14ac:dyDescent="0.3">
      <c r="B588" s="205">
        <v>45568</v>
      </c>
      <c r="C588" s="368">
        <f>IF(D588="","-",SUBTOTAL(3,$D$24:D588))</f>
        <v>43</v>
      </c>
      <c r="D588" s="476" t="s">
        <v>125</v>
      </c>
      <c r="E588" s="368" t="e">
        <f>VLOOKUP(D588,'employee list'!$C:$E,2,0)</f>
        <v>#N/A</v>
      </c>
      <c r="F588" s="385"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x14ac:dyDescent="0.3">
      <c r="C589" s="369"/>
      <c r="D589" s="477"/>
      <c r="E589" s="369"/>
      <c r="F589" s="385"/>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x14ac:dyDescent="0.3">
      <c r="C590" s="370"/>
      <c r="D590" s="485"/>
      <c r="E590" s="370"/>
      <c r="F590" s="385"/>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x14ac:dyDescent="0.3">
      <c r="B591" s="205">
        <v>45568</v>
      </c>
      <c r="C591" s="368">
        <f>IF(D591="","-",SUBTOTAL(3,$D$24:D591))</f>
        <v>43</v>
      </c>
      <c r="D591" s="476" t="s">
        <v>126</v>
      </c>
      <c r="E591" s="368" t="e">
        <f>VLOOKUP(D591,'employee list'!$C:$E,2,0)</f>
        <v>#N/A</v>
      </c>
      <c r="F591" s="385"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x14ac:dyDescent="0.3">
      <c r="C592" s="369"/>
      <c r="D592" s="477"/>
      <c r="E592" s="369"/>
      <c r="F592" s="385"/>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x14ac:dyDescent="0.3">
      <c r="C593" s="370"/>
      <c r="D593" s="485"/>
      <c r="E593" s="370"/>
      <c r="F593" s="385"/>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x14ac:dyDescent="0.3">
      <c r="B594" s="205">
        <v>45568</v>
      </c>
      <c r="C594" s="368">
        <f>IF(D594="","-",SUBTOTAL(3,$D$24:D594))</f>
        <v>43</v>
      </c>
      <c r="D594" s="476" t="s">
        <v>127</v>
      </c>
      <c r="E594" s="368" t="e">
        <f>VLOOKUP(D594,'employee list'!$C:$E,2,0)</f>
        <v>#N/A</v>
      </c>
      <c r="F594" s="385"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x14ac:dyDescent="0.3">
      <c r="C595" s="369"/>
      <c r="D595" s="477"/>
      <c r="E595" s="369"/>
      <c r="F595" s="385"/>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x14ac:dyDescent="0.3">
      <c r="C596" s="370"/>
      <c r="D596" s="485"/>
      <c r="E596" s="370"/>
      <c r="F596" s="385"/>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x14ac:dyDescent="0.3">
      <c r="B597" s="205">
        <v>45568</v>
      </c>
      <c r="C597" s="368" t="str">
        <f>IF(D597="","-",SUBTOTAL(3,$D$24:D597))</f>
        <v>-</v>
      </c>
      <c r="D597" s="476"/>
      <c r="E597" s="368" t="e">
        <f>VLOOKUP(D597,'employee list'!$C:$E,2,0)</f>
        <v>#N/A</v>
      </c>
      <c r="F597" s="385"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x14ac:dyDescent="0.3">
      <c r="C598" s="369"/>
      <c r="D598" s="477"/>
      <c r="E598" s="369"/>
      <c r="F598" s="385"/>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x14ac:dyDescent="0.3">
      <c r="C599" s="370"/>
      <c r="D599" s="485"/>
      <c r="E599" s="370"/>
      <c r="F599" s="385"/>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x14ac:dyDescent="0.3">
      <c r="B600" s="205">
        <v>45568</v>
      </c>
      <c r="C600" s="368" t="str">
        <f>IF(D600="","-",SUBTOTAL(3,$D$24:D600))</f>
        <v>-</v>
      </c>
      <c r="D600" s="476"/>
      <c r="E600" s="368" t="e">
        <f>VLOOKUP(D600,'employee list'!$C:$E,2,0)</f>
        <v>#N/A</v>
      </c>
      <c r="F600" s="385"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x14ac:dyDescent="0.3">
      <c r="C601" s="369"/>
      <c r="D601" s="477"/>
      <c r="E601" s="369"/>
      <c r="F601" s="385"/>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x14ac:dyDescent="0.3">
      <c r="C602" s="370"/>
      <c r="D602" s="485"/>
      <c r="E602" s="370"/>
      <c r="F602" s="385"/>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x14ac:dyDescent="0.3">
      <c r="B603" s="205">
        <v>45560</v>
      </c>
      <c r="C603" s="468">
        <f>IF(D603="","-",SUBTOTAL(3,$D$24:D603))</f>
        <v>44</v>
      </c>
      <c r="D603" s="476" t="s">
        <v>128</v>
      </c>
      <c r="E603" s="368" t="e">
        <f>VLOOKUP(D603,'employee list'!$C:$E,2,0)</f>
        <v>#N/A</v>
      </c>
      <c r="F603" s="385"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x14ac:dyDescent="0.3">
      <c r="C604" s="469"/>
      <c r="D604" s="477"/>
      <c r="E604" s="369"/>
      <c r="F604" s="385"/>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x14ac:dyDescent="0.3">
      <c r="C605" s="470"/>
      <c r="D605" s="485"/>
      <c r="E605" s="370"/>
      <c r="F605" s="385"/>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x14ac:dyDescent="0.3">
      <c r="C606" s="368" t="str">
        <f>IF(D606="","-",SUBTOTAL(3,$D$24:D606))</f>
        <v>-</v>
      </c>
      <c r="D606" s="476"/>
      <c r="E606" s="368" t="e">
        <f>VLOOKUP(D606,'employee list'!$C:$E,2,0)</f>
        <v>#N/A</v>
      </c>
      <c r="F606" s="385"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x14ac:dyDescent="0.3">
      <c r="C607" s="369"/>
      <c r="D607" s="477"/>
      <c r="E607" s="369"/>
      <c r="F607" s="385"/>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x14ac:dyDescent="0.3">
      <c r="C608" s="370"/>
      <c r="D608" s="485"/>
      <c r="E608" s="370"/>
      <c r="F608" s="385"/>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x14ac:dyDescent="0.3">
      <c r="C609" s="368">
        <f>IF(D609="","-",SUBTOTAL(3,$D$24:D609))</f>
        <v>44</v>
      </c>
      <c r="D609" s="476" t="s">
        <v>129</v>
      </c>
      <c r="E609" s="368" t="e">
        <f>VLOOKUP(D609,'employee list'!$C:$E,2,0)</f>
        <v>#N/A</v>
      </c>
      <c r="F609" s="385"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x14ac:dyDescent="0.3">
      <c r="C610" s="369"/>
      <c r="D610" s="477"/>
      <c r="E610" s="369"/>
      <c r="F610" s="385"/>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x14ac:dyDescent="0.3">
      <c r="C611" s="370"/>
      <c r="D611" s="485"/>
      <c r="E611" s="370"/>
      <c r="F611" s="385"/>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x14ac:dyDescent="0.3">
      <c r="C612" s="468">
        <f>IF(D612="","-",SUBTOTAL(3,$D$24:D612))</f>
        <v>45</v>
      </c>
      <c r="D612" s="476" t="s">
        <v>130</v>
      </c>
      <c r="E612" s="368" t="e">
        <f>VLOOKUP(D612,'employee list'!$C:$E,2,0)</f>
        <v>#N/A</v>
      </c>
      <c r="F612" s="385"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x14ac:dyDescent="0.3">
      <c r="C613" s="469"/>
      <c r="D613" s="477"/>
      <c r="E613" s="369"/>
      <c r="F613" s="385"/>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x14ac:dyDescent="0.3">
      <c r="C614" s="470"/>
      <c r="D614" s="485"/>
      <c r="E614" s="370"/>
      <c r="F614" s="385"/>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x14ac:dyDescent="0.3">
      <c r="C615" s="468">
        <f>IF(D615="","-",SUBTOTAL(3,$D$24:D615))</f>
        <v>46</v>
      </c>
      <c r="D615" s="476" t="s">
        <v>131</v>
      </c>
      <c r="E615" s="368" t="e">
        <f>VLOOKUP(D615,'employee list'!$C:$E,2,0)</f>
        <v>#N/A</v>
      </c>
      <c r="F615" s="385"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x14ac:dyDescent="0.3">
      <c r="C616" s="469"/>
      <c r="D616" s="477"/>
      <c r="E616" s="369"/>
      <c r="F616" s="385"/>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x14ac:dyDescent="0.3">
      <c r="C617" s="470"/>
      <c r="D617" s="485"/>
      <c r="E617" s="370"/>
      <c r="F617" s="385"/>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x14ac:dyDescent="0.3">
      <c r="C618" s="368" t="str">
        <f>IF(D618="","-",SUBTOTAL(3,$D$24:D618))</f>
        <v>-</v>
      </c>
      <c r="D618" s="476"/>
      <c r="E618" s="368" t="e">
        <f>VLOOKUP(D618,'employee list'!$C:$E,2,0)</f>
        <v>#N/A</v>
      </c>
      <c r="F618" s="385"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x14ac:dyDescent="0.3">
      <c r="C619" s="369"/>
      <c r="D619" s="477"/>
      <c r="E619" s="369"/>
      <c r="F619" s="385"/>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x14ac:dyDescent="0.3">
      <c r="C620" s="370"/>
      <c r="D620" s="485"/>
      <c r="E620" s="370"/>
      <c r="F620" s="385"/>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x14ac:dyDescent="0.3">
      <c r="C621" s="468">
        <f>IF(D621="","-",SUBTOTAL(3,$D$24:D621))</f>
        <v>47</v>
      </c>
      <c r="D621" s="476" t="s">
        <v>132</v>
      </c>
      <c r="E621" s="368" t="str">
        <f>VLOOKUP(D621,'employee list'!$C:$E,2,0)</f>
        <v>Đặng Thị Quyên</v>
      </c>
      <c r="F621" s="385"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x14ac:dyDescent="0.3">
      <c r="C622" s="469"/>
      <c r="D622" s="477"/>
      <c r="E622" s="369"/>
      <c r="F622" s="385"/>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x14ac:dyDescent="0.3">
      <c r="C623" s="470"/>
      <c r="D623" s="485"/>
      <c r="E623" s="370"/>
      <c r="F623" s="385"/>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x14ac:dyDescent="0.3">
      <c r="C624" s="368">
        <f>IF(D624="","-",SUBTOTAL(3,$D$24:D624))</f>
        <v>47</v>
      </c>
      <c r="D624" s="476" t="s">
        <v>133</v>
      </c>
      <c r="E624" s="368" t="e">
        <f>VLOOKUP(D624,'employee list'!$C:$E,2,0)</f>
        <v>#N/A</v>
      </c>
      <c r="F624" s="385"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x14ac:dyDescent="0.3">
      <c r="C625" s="369"/>
      <c r="D625" s="477"/>
      <c r="E625" s="369"/>
      <c r="F625" s="385"/>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x14ac:dyDescent="0.3">
      <c r="C626" s="370"/>
      <c r="D626" s="485"/>
      <c r="E626" s="370"/>
      <c r="F626" s="385"/>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x14ac:dyDescent="0.3">
      <c r="C627" s="368" t="str">
        <f>IF(D627="","-",SUBTOTAL(3,$D$24:D627))</f>
        <v>-</v>
      </c>
      <c r="D627" s="476"/>
      <c r="E627" s="368" t="e">
        <f>VLOOKUP(D627,'employee list'!$C:$E,2,0)</f>
        <v>#N/A</v>
      </c>
      <c r="F627" s="479"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x14ac:dyDescent="0.3">
      <c r="C628" s="369"/>
      <c r="D628" s="477"/>
      <c r="E628" s="369"/>
      <c r="F628" s="480"/>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x14ac:dyDescent="0.3">
      <c r="C629" s="370"/>
      <c r="D629" s="485"/>
      <c r="E629" s="370"/>
      <c r="F629" s="481"/>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x14ac:dyDescent="0.3">
      <c r="C630" s="368" t="str">
        <f>IF(D630="","-",SUBTOTAL(3,$D$24:D630))</f>
        <v>-</v>
      </c>
      <c r="D630" s="476"/>
      <c r="E630" s="368" t="e">
        <f>VLOOKUP(D630,'employee list'!$C:$E,2,0)</f>
        <v>#N/A</v>
      </c>
      <c r="F630" s="385"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x14ac:dyDescent="0.3">
      <c r="C631" s="369"/>
      <c r="D631" s="477"/>
      <c r="E631" s="369"/>
      <c r="F631" s="385"/>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x14ac:dyDescent="0.3">
      <c r="C632" s="370"/>
      <c r="D632" s="485"/>
      <c r="E632" s="370"/>
      <c r="F632" s="385"/>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x14ac:dyDescent="0.3">
      <c r="C633" s="368" t="str">
        <f>IF(D633="","-",SUBTOTAL(3,$D$24:D633))</f>
        <v>-</v>
      </c>
      <c r="D633" s="476"/>
      <c r="E633" s="368" t="e">
        <f>VLOOKUP(D633,'employee list'!$C:$E,2,0)</f>
        <v>#N/A</v>
      </c>
      <c r="F633" s="385"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x14ac:dyDescent="0.3">
      <c r="C634" s="369"/>
      <c r="D634" s="477"/>
      <c r="E634" s="369"/>
      <c r="F634" s="385"/>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x14ac:dyDescent="0.3">
      <c r="C635" s="370"/>
      <c r="D635" s="485"/>
      <c r="E635" s="370"/>
      <c r="F635" s="385"/>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x14ac:dyDescent="0.3">
      <c r="C636" s="368" t="str">
        <f>IF(D636="","-",SUBTOTAL(3,$D$24:D636))</f>
        <v>-</v>
      </c>
      <c r="D636" s="476"/>
      <c r="E636" s="368" t="e">
        <f>VLOOKUP(D636,'employee list'!$C:$E,2,0)</f>
        <v>#N/A</v>
      </c>
      <c r="F636" s="385"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x14ac:dyDescent="0.3">
      <c r="C637" s="369"/>
      <c r="D637" s="477"/>
      <c r="E637" s="369"/>
      <c r="F637" s="385"/>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x14ac:dyDescent="0.3">
      <c r="C638" s="370"/>
      <c r="D638" s="485"/>
      <c r="E638" s="370"/>
      <c r="F638" s="385"/>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x14ac:dyDescent="0.3">
      <c r="C639" s="368" t="str">
        <f>IF(D639="","-",SUBTOTAL(3,$D$24:D639))</f>
        <v>-</v>
      </c>
      <c r="D639" s="476"/>
      <c r="E639" s="368" t="e">
        <f>VLOOKUP(D639,'employee list'!$C:$E,2,0)</f>
        <v>#N/A</v>
      </c>
      <c r="F639" s="385"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x14ac:dyDescent="0.3">
      <c r="C640" s="369"/>
      <c r="D640" s="477"/>
      <c r="E640" s="369"/>
      <c r="F640" s="385"/>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x14ac:dyDescent="0.3">
      <c r="C641" s="370"/>
      <c r="D641" s="485"/>
      <c r="E641" s="370"/>
      <c r="F641" s="385"/>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x14ac:dyDescent="0.3">
      <c r="C642" s="368" t="str">
        <f>IF(D642="","-",SUBTOTAL(3,$D$24:D642))</f>
        <v>-</v>
      </c>
      <c r="D642" s="476"/>
      <c r="E642" s="368" t="e">
        <f>VLOOKUP(D642,'employee list'!$C:$E,2,0)</f>
        <v>#N/A</v>
      </c>
      <c r="F642" s="385"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x14ac:dyDescent="0.3">
      <c r="C643" s="369"/>
      <c r="D643" s="477"/>
      <c r="E643" s="369"/>
      <c r="F643" s="385"/>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x14ac:dyDescent="0.3">
      <c r="C644" s="370"/>
      <c r="D644" s="485"/>
      <c r="E644" s="370"/>
      <c r="F644" s="385"/>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x14ac:dyDescent="0.3">
      <c r="C645" s="368" t="str">
        <f>IF(D645="","-",SUBTOTAL(3,$D$24:D645))</f>
        <v>-</v>
      </c>
      <c r="D645" s="476"/>
      <c r="E645" s="368" t="e">
        <f>VLOOKUP(D645,'employee list'!$C:$E,2,0)</f>
        <v>#N/A</v>
      </c>
      <c r="F645" s="385"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x14ac:dyDescent="0.3">
      <c r="C646" s="369"/>
      <c r="D646" s="477"/>
      <c r="E646" s="369"/>
      <c r="F646" s="385"/>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x14ac:dyDescent="0.3">
      <c r="C647" s="370"/>
      <c r="D647" s="485"/>
      <c r="E647" s="370"/>
      <c r="F647" s="385"/>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x14ac:dyDescent="0.3">
      <c r="C648" s="368" t="str">
        <f>IF(D648="","-",SUBTOTAL(3,$D$24:D648))</f>
        <v>-</v>
      </c>
      <c r="D648" s="476"/>
      <c r="E648" s="368" t="e">
        <f>VLOOKUP(D648,'employee list'!$C:$E,2,0)</f>
        <v>#N/A</v>
      </c>
      <c r="F648" s="385"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x14ac:dyDescent="0.3">
      <c r="C649" s="369"/>
      <c r="D649" s="477"/>
      <c r="E649" s="369"/>
      <c r="F649" s="385"/>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x14ac:dyDescent="0.3">
      <c r="C650" s="370"/>
      <c r="D650" s="485"/>
      <c r="E650" s="370"/>
      <c r="F650" s="385"/>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x14ac:dyDescent="0.3">
      <c r="C651" s="368" t="str">
        <f>IF(D651="","-",SUBTOTAL(3,$D$24:D651))</f>
        <v>-</v>
      </c>
      <c r="D651" s="476"/>
      <c r="E651" s="368" t="e">
        <f>VLOOKUP(D651,'employee list'!$C:$E,2,0)</f>
        <v>#N/A</v>
      </c>
      <c r="F651" s="385"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x14ac:dyDescent="0.3">
      <c r="C652" s="369"/>
      <c r="D652" s="477"/>
      <c r="E652" s="369"/>
      <c r="F652" s="385"/>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x14ac:dyDescent="0.3">
      <c r="C653" s="370"/>
      <c r="D653" s="485"/>
      <c r="E653" s="370"/>
      <c r="F653" s="385"/>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x14ac:dyDescent="0.3">
      <c r="C654" s="368" t="str">
        <f>IF(D654="","-",SUBTOTAL(3,$D$24:D654))</f>
        <v>-</v>
      </c>
      <c r="D654" s="476"/>
      <c r="E654" s="368" t="e">
        <f>VLOOKUP(D654,'employee list'!$C:$E,2,0)</f>
        <v>#N/A</v>
      </c>
      <c r="F654" s="385"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x14ac:dyDescent="0.3">
      <c r="C655" s="369"/>
      <c r="D655" s="477"/>
      <c r="E655" s="369"/>
      <c r="F655" s="385"/>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x14ac:dyDescent="0.3">
      <c r="C656" s="370"/>
      <c r="D656" s="485"/>
      <c r="E656" s="370"/>
      <c r="F656" s="385"/>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x14ac:dyDescent="0.3">
      <c r="C657" s="368" t="str">
        <f>IF(D657="","-",SUBTOTAL(3,$D$24:D657))</f>
        <v>-</v>
      </c>
      <c r="D657" s="476"/>
      <c r="E657" s="368" t="e">
        <f>VLOOKUP(D657,'employee list'!$C:$E,2,0)</f>
        <v>#N/A</v>
      </c>
      <c r="F657" s="385"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x14ac:dyDescent="0.3">
      <c r="C658" s="369"/>
      <c r="D658" s="477"/>
      <c r="E658" s="369"/>
      <c r="F658" s="385"/>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x14ac:dyDescent="0.3">
      <c r="C659" s="370"/>
      <c r="D659" s="485"/>
      <c r="E659" s="370"/>
      <c r="F659" s="385"/>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x14ac:dyDescent="0.3">
      <c r="C660" s="368" t="str">
        <f>IF(D660="","-",SUBTOTAL(3,$D$24:D660))</f>
        <v>-</v>
      </c>
      <c r="D660" s="476"/>
      <c r="E660" s="368" t="e">
        <f>VLOOKUP(D660,'employee list'!$C:$E,2,0)</f>
        <v>#N/A</v>
      </c>
      <c r="F660" s="385"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x14ac:dyDescent="0.3">
      <c r="C661" s="369"/>
      <c r="D661" s="477"/>
      <c r="E661" s="369"/>
      <c r="F661" s="385"/>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x14ac:dyDescent="0.3">
      <c r="C662" s="370"/>
      <c r="D662" s="485"/>
      <c r="E662" s="370"/>
      <c r="F662" s="385"/>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x14ac:dyDescent="0.3">
      <c r="C663" s="368" t="str">
        <f>IF(D663="","-",SUBTOTAL(3,$D$24:D663))</f>
        <v>-</v>
      </c>
      <c r="D663" s="476"/>
      <c r="E663" s="368" t="e">
        <f>VLOOKUP(D663,'employee list'!$C:$E,2,0)</f>
        <v>#N/A</v>
      </c>
      <c r="F663" s="385"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x14ac:dyDescent="0.3">
      <c r="C664" s="369"/>
      <c r="D664" s="477"/>
      <c r="E664" s="369"/>
      <c r="F664" s="385"/>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x14ac:dyDescent="0.3">
      <c r="C665" s="370"/>
      <c r="D665" s="485"/>
      <c r="E665" s="370"/>
      <c r="F665" s="385"/>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x14ac:dyDescent="0.3">
      <c r="C666" s="368" t="str">
        <f>IF(D666="","-",SUBTOTAL(3,$D$24:D666))</f>
        <v>-</v>
      </c>
      <c r="D666" s="476"/>
      <c r="E666" s="368" t="e">
        <f>VLOOKUP(D666,'employee list'!$C:$E,2,0)</f>
        <v>#N/A</v>
      </c>
      <c r="F666" s="385"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x14ac:dyDescent="0.3">
      <c r="C667" s="369"/>
      <c r="D667" s="477"/>
      <c r="E667" s="369"/>
      <c r="F667" s="385"/>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x14ac:dyDescent="0.3">
      <c r="C668" s="370"/>
      <c r="D668" s="485"/>
      <c r="E668" s="370"/>
      <c r="F668" s="385"/>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x14ac:dyDescent="0.3">
      <c r="C669" s="368" t="str">
        <f>IF(D669="","-",SUBTOTAL(3,$D$24:D669))</f>
        <v>-</v>
      </c>
      <c r="D669" s="476"/>
      <c r="E669" s="368" t="e">
        <f>VLOOKUP(D669,'employee list'!$C:$E,2,0)</f>
        <v>#N/A</v>
      </c>
      <c r="F669" s="385"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x14ac:dyDescent="0.3">
      <c r="C670" s="369"/>
      <c r="D670" s="477"/>
      <c r="E670" s="369"/>
      <c r="F670" s="385"/>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x14ac:dyDescent="0.3">
      <c r="C671" s="370"/>
      <c r="D671" s="485"/>
      <c r="E671" s="370"/>
      <c r="F671" s="385"/>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x14ac:dyDescent="0.3">
      <c r="C672" s="368" t="str">
        <f>IF(D672="","-",SUBTOTAL(3,$D$24:D672))</f>
        <v>-</v>
      </c>
      <c r="D672" s="476"/>
      <c r="E672" s="368" t="e">
        <f>VLOOKUP(D672,'employee list'!$C:$E,2,0)</f>
        <v>#N/A</v>
      </c>
      <c r="F672" s="385"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x14ac:dyDescent="0.3">
      <c r="C673" s="369"/>
      <c r="D673" s="477"/>
      <c r="E673" s="369"/>
      <c r="F673" s="385"/>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x14ac:dyDescent="0.3">
      <c r="C674" s="370"/>
      <c r="D674" s="485"/>
      <c r="E674" s="370"/>
      <c r="F674" s="385"/>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x14ac:dyDescent="0.3">
      <c r="C675" s="368" t="str">
        <f>IF(D675="","-",SUBTOTAL(3,$D$24:D675))</f>
        <v>-</v>
      </c>
      <c r="D675" s="476"/>
      <c r="E675" s="368" t="e">
        <f>VLOOKUP(D675,'employee list'!$C:$E,2,0)</f>
        <v>#N/A</v>
      </c>
      <c r="F675" s="385"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x14ac:dyDescent="0.3">
      <c r="C676" s="369"/>
      <c r="D676" s="477"/>
      <c r="E676" s="369"/>
      <c r="F676" s="385"/>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x14ac:dyDescent="0.3">
      <c r="C677" s="370"/>
      <c r="D677" s="485"/>
      <c r="E677" s="370"/>
      <c r="F677" s="385"/>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x14ac:dyDescent="0.3">
      <c r="C678" s="368" t="str">
        <f>IF(D678="","-",SUBTOTAL(3,$D$24:D678))</f>
        <v>-</v>
      </c>
      <c r="D678" s="476"/>
      <c r="E678" s="368" t="e">
        <f>VLOOKUP(D678,'employee list'!$C:$E,2,0)</f>
        <v>#N/A</v>
      </c>
      <c r="F678" s="385"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x14ac:dyDescent="0.3">
      <c r="C679" s="369"/>
      <c r="D679" s="477"/>
      <c r="E679" s="369"/>
      <c r="F679" s="385"/>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x14ac:dyDescent="0.3">
      <c r="C680" s="370"/>
      <c r="D680" s="485"/>
      <c r="E680" s="370"/>
      <c r="F680" s="385"/>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x14ac:dyDescent="0.3">
      <c r="C681" s="368" t="str">
        <f>IF(D681="","-",SUBTOTAL(3,$D$24:D681))</f>
        <v>-</v>
      </c>
      <c r="D681" s="476"/>
      <c r="E681" s="368" t="e">
        <f>VLOOKUP(D681,'employee list'!$C:$E,2,0)</f>
        <v>#N/A</v>
      </c>
      <c r="F681" s="385"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x14ac:dyDescent="0.3">
      <c r="C682" s="369"/>
      <c r="D682" s="477"/>
      <c r="E682" s="369"/>
      <c r="F682" s="385"/>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x14ac:dyDescent="0.3">
      <c r="C683" s="370"/>
      <c r="D683" s="485"/>
      <c r="E683" s="370"/>
      <c r="F683" s="385"/>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x14ac:dyDescent="0.3">
      <c r="C684" s="368" t="str">
        <f>IF(D684="","-",SUBTOTAL(3,$D$24:D684))</f>
        <v>-</v>
      </c>
      <c r="D684" s="476"/>
      <c r="E684" s="368" t="e">
        <f>VLOOKUP(D684,'employee list'!$C:$E,2,0)</f>
        <v>#N/A</v>
      </c>
      <c r="F684" s="385"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x14ac:dyDescent="0.3">
      <c r="C685" s="369"/>
      <c r="D685" s="477"/>
      <c r="E685" s="369"/>
      <c r="F685" s="385"/>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x14ac:dyDescent="0.3">
      <c r="C686" s="370"/>
      <c r="D686" s="485"/>
      <c r="E686" s="370"/>
      <c r="F686" s="385"/>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x14ac:dyDescent="0.3">
      <c r="C687" s="368" t="str">
        <f>IF(D687="","-",SUBTOTAL(3,$D$24:D687))</f>
        <v>-</v>
      </c>
      <c r="D687" s="476"/>
      <c r="E687" s="368" t="e">
        <f>VLOOKUP(D687,'employee list'!$C:$E,2,0)</f>
        <v>#N/A</v>
      </c>
      <c r="F687" s="385"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x14ac:dyDescent="0.3">
      <c r="C688" s="369"/>
      <c r="D688" s="477"/>
      <c r="E688" s="369"/>
      <c r="F688" s="385"/>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x14ac:dyDescent="0.3">
      <c r="C689" s="370"/>
      <c r="D689" s="485"/>
      <c r="E689" s="370"/>
      <c r="F689" s="385"/>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x14ac:dyDescent="0.3">
      <c r="C690" s="368" t="str">
        <f>IF(D690="","-",SUBTOTAL(3,$D$24:D690))</f>
        <v>-</v>
      </c>
      <c r="D690" s="476"/>
      <c r="E690" s="368" t="e">
        <f>VLOOKUP(D690,'employee list'!$C:$E,2,0)</f>
        <v>#N/A</v>
      </c>
      <c r="F690" s="385"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x14ac:dyDescent="0.3">
      <c r="C691" s="369"/>
      <c r="D691" s="477"/>
      <c r="E691" s="369"/>
      <c r="F691" s="385"/>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x14ac:dyDescent="0.3">
      <c r="C692" s="370"/>
      <c r="D692" s="485"/>
      <c r="E692" s="370"/>
      <c r="F692" s="385"/>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x14ac:dyDescent="0.3">
      <c r="C693" s="368" t="str">
        <f>IF(D693="","-",SUBTOTAL(3,$D$24:D693))</f>
        <v>-</v>
      </c>
      <c r="D693" s="476"/>
      <c r="E693" s="368" t="e">
        <f>VLOOKUP(D693,'employee list'!$C:$E,2,0)</f>
        <v>#N/A</v>
      </c>
      <c r="F693" s="385"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x14ac:dyDescent="0.3">
      <c r="C694" s="369"/>
      <c r="D694" s="477"/>
      <c r="E694" s="369"/>
      <c r="F694" s="385"/>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x14ac:dyDescent="0.3">
      <c r="C695" s="370"/>
      <c r="D695" s="485"/>
      <c r="E695" s="370"/>
      <c r="F695" s="385"/>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x14ac:dyDescent="0.3">
      <c r="C696" s="368" t="str">
        <f>IF(D696="","-",SUBTOTAL(3,$D$24:D696))</f>
        <v>-</v>
      </c>
      <c r="D696" s="476"/>
      <c r="E696" s="368" t="e">
        <f>VLOOKUP(D696,'employee list'!$C:$E,2,0)</f>
        <v>#N/A</v>
      </c>
      <c r="F696" s="385"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x14ac:dyDescent="0.3">
      <c r="C697" s="369"/>
      <c r="D697" s="477"/>
      <c r="E697" s="369"/>
      <c r="F697" s="385"/>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x14ac:dyDescent="0.3">
      <c r="C698" s="370"/>
      <c r="D698" s="485"/>
      <c r="E698" s="370"/>
      <c r="F698" s="385"/>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x14ac:dyDescent="0.3">
      <c r="C699" s="368" t="str">
        <f>IF(D699="","-",SUBTOTAL(3,$D$24:D699))</f>
        <v>-</v>
      </c>
      <c r="D699" s="476"/>
      <c r="E699" s="368" t="e">
        <f>VLOOKUP(D699,'employee list'!$C:$E,2,0)</f>
        <v>#N/A</v>
      </c>
      <c r="F699" s="385"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x14ac:dyDescent="0.3">
      <c r="C700" s="369"/>
      <c r="D700" s="477"/>
      <c r="E700" s="369"/>
      <c r="F700" s="385"/>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x14ac:dyDescent="0.3">
      <c r="C701" s="370"/>
      <c r="D701" s="485"/>
      <c r="E701" s="370"/>
      <c r="F701" s="385"/>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x14ac:dyDescent="0.3">
      <c r="C702" s="368" t="str">
        <f>IF(D702="","-",SUBTOTAL(3,$D$24:D702))</f>
        <v>-</v>
      </c>
      <c r="D702" s="476"/>
      <c r="E702" s="368" t="e">
        <f>VLOOKUP(D702,'employee list'!$C:$E,2,0)</f>
        <v>#N/A</v>
      </c>
      <c r="F702" s="385"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x14ac:dyDescent="0.3">
      <c r="C703" s="369"/>
      <c r="D703" s="477"/>
      <c r="E703" s="369"/>
      <c r="F703" s="385"/>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x14ac:dyDescent="0.3">
      <c r="C704" s="370"/>
      <c r="D704" s="485"/>
      <c r="E704" s="370"/>
      <c r="F704" s="385"/>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x14ac:dyDescent="0.3">
      <c r="C705" s="368" t="str">
        <f>IF(D705="","-",SUBTOTAL(3,$D$24:D705))</f>
        <v>-</v>
      </c>
      <c r="D705" s="476"/>
      <c r="E705" s="368" t="e">
        <f>VLOOKUP(D705,'employee list'!$C:$E,2,0)</f>
        <v>#N/A</v>
      </c>
      <c r="F705" s="385"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x14ac:dyDescent="0.3">
      <c r="C706" s="369"/>
      <c r="D706" s="477"/>
      <c r="E706" s="369"/>
      <c r="F706" s="385"/>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x14ac:dyDescent="0.3">
      <c r="C707" s="370"/>
      <c r="D707" s="485"/>
      <c r="E707" s="370"/>
      <c r="F707" s="385"/>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x14ac:dyDescent="0.3">
      <c r="C708" s="368" t="str">
        <f>IF(D708="","-",SUBTOTAL(3,$D$24:D708))</f>
        <v>-</v>
      </c>
      <c r="D708" s="476"/>
      <c r="E708" s="368" t="e">
        <f>VLOOKUP(D708,'employee list'!$C:$E,2,0)</f>
        <v>#N/A</v>
      </c>
      <c r="F708" s="385"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x14ac:dyDescent="0.3">
      <c r="C709" s="369"/>
      <c r="D709" s="477"/>
      <c r="E709" s="369"/>
      <c r="F709" s="385"/>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x14ac:dyDescent="0.3">
      <c r="C710" s="370"/>
      <c r="D710" s="485"/>
      <c r="E710" s="370"/>
      <c r="F710" s="385"/>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x14ac:dyDescent="0.3">
      <c r="C711" s="368" t="str">
        <f>IF(D711="","-",SUBTOTAL(3,$D$24:D711))</f>
        <v>-</v>
      </c>
      <c r="D711" s="476"/>
      <c r="E711" s="368" t="e">
        <f>VLOOKUP(D711,'employee list'!$C:$E,2,0)</f>
        <v>#N/A</v>
      </c>
      <c r="F711" s="385"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x14ac:dyDescent="0.3">
      <c r="C712" s="369"/>
      <c r="D712" s="477"/>
      <c r="E712" s="369"/>
      <c r="F712" s="385"/>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x14ac:dyDescent="0.3">
      <c r="C713" s="370"/>
      <c r="D713" s="485"/>
      <c r="E713" s="370"/>
      <c r="F713" s="385"/>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x14ac:dyDescent="0.3">
      <c r="C714" s="368" t="str">
        <f>IF(D714="","-",SUBTOTAL(3,$D$24:D714))</f>
        <v>-</v>
      </c>
      <c r="D714" s="476"/>
      <c r="E714" s="368" t="e">
        <f>VLOOKUP(D714,'employee list'!$C:$E,2,0)</f>
        <v>#N/A</v>
      </c>
      <c r="F714" s="385"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x14ac:dyDescent="0.3">
      <c r="C715" s="369"/>
      <c r="D715" s="477"/>
      <c r="E715" s="369"/>
      <c r="F715" s="385"/>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x14ac:dyDescent="0.3">
      <c r="C716" s="370"/>
      <c r="D716" s="485"/>
      <c r="E716" s="370"/>
      <c r="F716" s="385"/>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x14ac:dyDescent="0.3">
      <c r="C717" s="368" t="str">
        <f>IF(D717="","-",SUBTOTAL(3,$D$24:D717))</f>
        <v>-</v>
      </c>
      <c r="D717" s="476"/>
      <c r="E717" s="368" t="e">
        <f>VLOOKUP(D717,'employee list'!$C:$E,2,0)</f>
        <v>#N/A</v>
      </c>
      <c r="F717" s="385"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x14ac:dyDescent="0.3">
      <c r="C718" s="369"/>
      <c r="D718" s="477"/>
      <c r="E718" s="369"/>
      <c r="F718" s="385"/>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x14ac:dyDescent="0.3">
      <c r="C719" s="370"/>
      <c r="D719" s="485"/>
      <c r="E719" s="370"/>
      <c r="F719" s="385"/>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x14ac:dyDescent="0.3">
      <c r="C720" s="368" t="str">
        <f>IF(D720="","-",SUBTOTAL(3,$D$24:D720))</f>
        <v>-</v>
      </c>
      <c r="D720" s="476"/>
      <c r="E720" s="368" t="e">
        <f>VLOOKUP(D720,'employee list'!$C:$E,2,0)</f>
        <v>#N/A</v>
      </c>
      <c r="F720" s="385"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x14ac:dyDescent="0.3">
      <c r="C721" s="369"/>
      <c r="D721" s="477"/>
      <c r="E721" s="369"/>
      <c r="F721" s="385"/>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x14ac:dyDescent="0.3">
      <c r="C722" s="370"/>
      <c r="D722" s="485"/>
      <c r="E722" s="370"/>
      <c r="F722" s="385"/>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x14ac:dyDescent="0.3">
      <c r="C723" s="368" t="str">
        <f>IF(D723="","-",SUBTOTAL(3,$D$24:D723))</f>
        <v>-</v>
      </c>
      <c r="D723" s="476"/>
      <c r="E723" s="368" t="e">
        <f>VLOOKUP(D723,'employee list'!$C:$E,2,0)</f>
        <v>#N/A</v>
      </c>
      <c r="F723" s="385"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x14ac:dyDescent="0.3">
      <c r="C724" s="369"/>
      <c r="D724" s="477"/>
      <c r="E724" s="369"/>
      <c r="F724" s="385"/>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x14ac:dyDescent="0.3">
      <c r="C725" s="370"/>
      <c r="D725" s="485"/>
      <c r="E725" s="370"/>
      <c r="F725" s="385"/>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x14ac:dyDescent="0.3">
      <c r="C726" s="368" t="str">
        <f>IF(D726="","-",SUBTOTAL(3,$D$24:D726))</f>
        <v>-</v>
      </c>
      <c r="D726" s="476"/>
      <c r="E726" s="368" t="e">
        <f>VLOOKUP(D726,'employee list'!$C:$E,2,0)</f>
        <v>#N/A</v>
      </c>
      <c r="F726" s="385"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x14ac:dyDescent="0.3">
      <c r="C727" s="369"/>
      <c r="D727" s="477"/>
      <c r="E727" s="369"/>
      <c r="F727" s="385"/>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x14ac:dyDescent="0.3">
      <c r="C728" s="370"/>
      <c r="D728" s="485"/>
      <c r="E728" s="370"/>
      <c r="F728" s="385"/>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x14ac:dyDescent="0.3">
      <c r="C729" s="368" t="str">
        <f>IF(D729="","-",SUBTOTAL(3,$D$24:D729))</f>
        <v>-</v>
      </c>
      <c r="D729" s="476"/>
      <c r="E729" s="368" t="e">
        <f>VLOOKUP(D729,'employee list'!$C:$E,2,0)</f>
        <v>#N/A</v>
      </c>
      <c r="F729" s="385"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x14ac:dyDescent="0.3">
      <c r="C730" s="369"/>
      <c r="D730" s="477"/>
      <c r="E730" s="369"/>
      <c r="F730" s="385"/>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x14ac:dyDescent="0.3">
      <c r="C731" s="370"/>
      <c r="D731" s="485"/>
      <c r="E731" s="370"/>
      <c r="F731" s="385"/>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x14ac:dyDescent="0.3">
      <c r="C732" s="368" t="str">
        <f>IF(D732="","-",SUBTOTAL(3,$D$24:D732))</f>
        <v>-</v>
      </c>
      <c r="D732" s="476"/>
      <c r="E732" s="368" t="e">
        <f>VLOOKUP(D732,'employee list'!$C:$E,2,0)</f>
        <v>#N/A</v>
      </c>
      <c r="F732" s="385"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x14ac:dyDescent="0.3">
      <c r="C733" s="369"/>
      <c r="D733" s="477"/>
      <c r="E733" s="369"/>
      <c r="F733" s="385"/>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x14ac:dyDescent="0.3">
      <c r="C734" s="370"/>
      <c r="D734" s="485"/>
      <c r="E734" s="370"/>
      <c r="F734" s="385"/>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x14ac:dyDescent="0.3">
      <c r="C735" s="368" t="str">
        <f>IF(D735="","-",SUBTOTAL(3,$D$24:D735))</f>
        <v>-</v>
      </c>
      <c r="D735" s="476"/>
      <c r="E735" s="368" t="e">
        <f>VLOOKUP(D735,'employee list'!$C:$E,2,0)</f>
        <v>#N/A</v>
      </c>
      <c r="F735" s="385"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x14ac:dyDescent="0.3">
      <c r="C736" s="369"/>
      <c r="D736" s="477"/>
      <c r="E736" s="369"/>
      <c r="F736" s="385"/>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x14ac:dyDescent="0.3">
      <c r="C737" s="370"/>
      <c r="D737" s="485"/>
      <c r="E737" s="370"/>
      <c r="F737" s="385"/>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x14ac:dyDescent="0.3">
      <c r="C738" s="368" t="str">
        <f>IF(D738="","-",SUBTOTAL(3,$D$24:D738))</f>
        <v>-</v>
      </c>
      <c r="D738" s="476"/>
      <c r="E738" s="368" t="e">
        <f>VLOOKUP(D738,'employee list'!$C:$E,2,0)</f>
        <v>#N/A</v>
      </c>
      <c r="F738" s="385"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x14ac:dyDescent="0.3">
      <c r="C739" s="369"/>
      <c r="D739" s="477"/>
      <c r="E739" s="369"/>
      <c r="F739" s="385"/>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x14ac:dyDescent="0.3">
      <c r="C740" s="370"/>
      <c r="D740" s="485"/>
      <c r="E740" s="370"/>
      <c r="F740" s="385"/>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13"/>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1011" priority="749"/>
  </conditionalFormatting>
  <conditionalFormatting sqref="H17:J17 L17:OI17">
    <cfRule type="cellIs" dxfId="1010" priority="740" operator="lessThan">
      <formula>0.9</formula>
    </cfRule>
  </conditionalFormatting>
  <conditionalFormatting sqref="I24:I740">
    <cfRule type="expression" dxfId="1009"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1008" priority="743">
      <formula>J$23="Sun"</formula>
    </cfRule>
    <cfRule type="expression" dxfId="1007" priority="742">
      <formula>J$23="Sat"</formula>
    </cfRule>
  </conditionalFormatting>
  <conditionalFormatting sqref="L306:AH306 KR324:LL353 LN324:LV353 KR366:LL428 LN366:LV428 KV430:LL430 LN430:LV430">
    <cfRule type="expression" dxfId="1006" priority="662">
      <formula>L$23="Sun"</formula>
    </cfRule>
    <cfRule type="expression" dxfId="1005" priority="663">
      <formula>L$23="Sat"</formula>
    </cfRule>
  </conditionalFormatting>
  <conditionalFormatting sqref="L309:AH309">
    <cfRule type="expression" dxfId="1004" priority="636">
      <formula>L$23="Sun"</formula>
    </cfRule>
    <cfRule type="expression" dxfId="1003" priority="637">
      <formula>L$23="Sat"</formula>
    </cfRule>
  </conditionalFormatting>
  <conditionalFormatting sqref="L22:AP23 AS22:BU23 DE22:EH23 FR22:GU23 JL22:KO23 LY22:NB23">
    <cfRule type="expression" dxfId="1002" priority="741">
      <formula>L$22=TODAY()</formula>
    </cfRule>
  </conditionalFormatting>
  <conditionalFormatting sqref="L204:AP239">
    <cfRule type="expression" dxfId="1001" priority="729">
      <formula>L$23="Sat"</formula>
    </cfRule>
    <cfRule type="expression" dxfId="1000" priority="728">
      <formula>L$23="Sun"</formula>
    </cfRule>
  </conditionalFormatting>
  <conditionalFormatting sqref="L283:AP284">
    <cfRule type="expression" dxfId="999" priority="719">
      <formula>L$23="Sat"</formula>
    </cfRule>
    <cfRule type="expression" dxfId="998" priority="718">
      <formula>L$23="Sun"</formula>
    </cfRule>
  </conditionalFormatting>
  <conditionalFormatting sqref="L286:AP287">
    <cfRule type="expression" dxfId="997" priority="712">
      <formula>L$23="Sun"</formula>
    </cfRule>
    <cfRule type="expression" dxfId="996" priority="713">
      <formula>L$23="Sat"</formula>
    </cfRule>
  </conditionalFormatting>
  <conditionalFormatting sqref="L289:AP290">
    <cfRule type="expression" dxfId="995" priority="707">
      <formula>L$23="Sat"</formula>
    </cfRule>
    <cfRule type="expression" dxfId="994" priority="706">
      <formula>L$23="Sun"</formula>
    </cfRule>
  </conditionalFormatting>
  <conditionalFormatting sqref="L292:AP293">
    <cfRule type="expression" dxfId="993" priority="701">
      <formula>L$23="Sat"</formula>
    </cfRule>
    <cfRule type="expression" dxfId="992" priority="700">
      <formula>L$23="Sun"</formula>
    </cfRule>
  </conditionalFormatting>
  <conditionalFormatting sqref="L295:AP296">
    <cfRule type="expression" dxfId="991" priority="695">
      <formula>L$23="Sat"</formula>
    </cfRule>
    <cfRule type="expression" dxfId="990" priority="694">
      <formula>L$23="Sun"</formula>
    </cfRule>
  </conditionalFormatting>
  <conditionalFormatting sqref="L298:AP299">
    <cfRule type="expression" dxfId="989" priority="688">
      <formula>L$23="Sun"</formula>
    </cfRule>
    <cfRule type="expression" dxfId="988" priority="689">
      <formula>L$23="Sat"</formula>
    </cfRule>
  </conditionalFormatting>
  <conditionalFormatting sqref="L301:AP302">
    <cfRule type="expression" dxfId="987" priority="682">
      <formula>L$23="Sun"</formula>
    </cfRule>
    <cfRule type="expression" dxfId="986" priority="683">
      <formula>L$23="Sat"</formula>
    </cfRule>
  </conditionalFormatting>
  <conditionalFormatting sqref="L304:AP305">
    <cfRule type="expression" dxfId="985" priority="677">
      <formula>L$23="Sat"</formula>
    </cfRule>
    <cfRule type="expression" dxfId="984" priority="676">
      <formula>L$23="Sun"</formula>
    </cfRule>
  </conditionalFormatting>
  <conditionalFormatting sqref="L307:AP308">
    <cfRule type="expression" dxfId="983" priority="656">
      <formula>L$23="Sun"</formula>
    </cfRule>
    <cfRule type="expression" dxfId="982" priority="657">
      <formula>L$23="Sat"</formula>
    </cfRule>
  </conditionalFormatting>
  <conditionalFormatting sqref="X29 X53 AI267 AI270 AI273 AI276 AI279">
    <cfRule type="expression" dxfId="981" priority="744">
      <formula>Y$23="Sat"</formula>
    </cfRule>
    <cfRule type="expression" dxfId="980" priority="745">
      <formula>Y$23="Sun"</formula>
    </cfRule>
  </conditionalFormatting>
  <conditionalFormatting sqref="AI282">
    <cfRule type="expression" dxfId="979" priority="723">
      <formula>AJ$23="Sun"</formula>
    </cfRule>
    <cfRule type="expression" dxfId="978" priority="722">
      <formula>AJ$23="Sat"</formula>
    </cfRule>
  </conditionalFormatting>
  <conditionalFormatting sqref="AI285">
    <cfRule type="expression" dxfId="977" priority="716">
      <formula>AJ$23="Sat"</formula>
    </cfRule>
    <cfRule type="expression" dxfId="976" priority="717">
      <formula>AJ$23="Sun"</formula>
    </cfRule>
  </conditionalFormatting>
  <conditionalFormatting sqref="AI288">
    <cfRule type="expression" dxfId="975" priority="711">
      <formula>AJ$23="Sun"</formula>
    </cfRule>
    <cfRule type="expression" dxfId="974" priority="710">
      <formula>AJ$23="Sat"</formula>
    </cfRule>
  </conditionalFormatting>
  <conditionalFormatting sqref="AI291">
    <cfRule type="expression" dxfId="973" priority="704">
      <formula>AJ$23="Sat"</formula>
    </cfRule>
    <cfRule type="expression" dxfId="972" priority="705">
      <formula>AJ$23="Sun"</formula>
    </cfRule>
  </conditionalFormatting>
  <conditionalFormatting sqref="AI294">
    <cfRule type="expression" dxfId="971" priority="698">
      <formula>AJ$23="Sat"</formula>
    </cfRule>
    <cfRule type="expression" dxfId="970" priority="699">
      <formula>AJ$23="Sun"</formula>
    </cfRule>
  </conditionalFormatting>
  <conditionalFormatting sqref="AI297">
    <cfRule type="expression" dxfId="969" priority="693">
      <formula>AJ$23="Sun"</formula>
    </cfRule>
    <cfRule type="expression" dxfId="968" priority="692">
      <formula>AJ$23="Sat"</formula>
    </cfRule>
  </conditionalFormatting>
  <conditionalFormatting sqref="AI300">
    <cfRule type="expression" dxfId="967" priority="687">
      <formula>AJ$23="Sun"</formula>
    </cfRule>
    <cfRule type="expression" dxfId="966" priority="686">
      <formula>AJ$23="Sat"</formula>
    </cfRule>
  </conditionalFormatting>
  <conditionalFormatting sqref="AI303">
    <cfRule type="expression" dxfId="965" priority="681">
      <formula>AJ$23="Sun"</formula>
    </cfRule>
    <cfRule type="expression" dxfId="964" priority="680">
      <formula>AJ$23="Sat"</formula>
    </cfRule>
  </conditionalFormatting>
  <conditionalFormatting sqref="AI306">
    <cfRule type="expression" dxfId="963" priority="660">
      <formula>AJ$23="Sat"</formula>
    </cfRule>
    <cfRule type="expression" dxfId="962" priority="661">
      <formula>AJ$23="Sun"</formula>
    </cfRule>
  </conditionalFormatting>
  <conditionalFormatting sqref="AI309">
    <cfRule type="expression" dxfId="961" priority="635">
      <formula>AJ$23="Sun"</formula>
    </cfRule>
    <cfRule type="expression" dxfId="960" priority="634">
      <formula>AJ$23="Sat"</formula>
    </cfRule>
  </conditionalFormatting>
  <conditionalFormatting sqref="AK282:AP282">
    <cfRule type="expression" dxfId="959" priority="721">
      <formula>AK$23="Sun"</formula>
    </cfRule>
    <cfRule type="expression" dxfId="958" priority="720">
      <formula>AK$23="Sat"</formula>
    </cfRule>
  </conditionalFormatting>
  <conditionalFormatting sqref="AK285:AP285">
    <cfRule type="expression" dxfId="957" priority="715">
      <formula>AK$23="Sun"</formula>
    </cfRule>
    <cfRule type="expression" dxfId="956" priority="714">
      <formula>AK$23="Sat"</formula>
    </cfRule>
  </conditionalFormatting>
  <conditionalFormatting sqref="AK288:AP288">
    <cfRule type="expression" dxfId="955" priority="709">
      <formula>AK$23="Sun"</formula>
    </cfRule>
    <cfRule type="expression" dxfId="954" priority="708">
      <formula>AK$23="Sat"</formula>
    </cfRule>
  </conditionalFormatting>
  <conditionalFormatting sqref="AK291:AP291">
    <cfRule type="expression" dxfId="953" priority="702">
      <formula>AK$23="Sat"</formula>
    </cfRule>
    <cfRule type="expression" dxfId="952" priority="703">
      <formula>AK$23="Sun"</formula>
    </cfRule>
  </conditionalFormatting>
  <conditionalFormatting sqref="AK294:AP294">
    <cfRule type="expression" dxfId="951" priority="696">
      <formula>AK$23="Sat"</formula>
    </cfRule>
    <cfRule type="expression" dxfId="950" priority="697">
      <formula>AK$23="Sun"</formula>
    </cfRule>
  </conditionalFormatting>
  <conditionalFormatting sqref="AK297:AP297">
    <cfRule type="expression" dxfId="949" priority="691">
      <formula>AK$23="Sun"</formula>
    </cfRule>
    <cfRule type="expression" dxfId="948" priority="690">
      <formula>AK$23="Sat"</formula>
    </cfRule>
  </conditionalFormatting>
  <conditionalFormatting sqref="AK300:AP300">
    <cfRule type="expression" dxfId="947" priority="685">
      <formula>AK$23="Sun"</formula>
    </cfRule>
    <cfRule type="expression" dxfId="946" priority="684">
      <formula>AK$23="Sat"</formula>
    </cfRule>
  </conditionalFormatting>
  <conditionalFormatting sqref="AK303:AP303">
    <cfRule type="expression" dxfId="945" priority="678">
      <formula>AK$23="Sat"</formula>
    </cfRule>
    <cfRule type="expression" dxfId="944" priority="679">
      <formula>AK$23="Sun"</formula>
    </cfRule>
  </conditionalFormatting>
  <conditionalFormatting sqref="AK306:AP306">
    <cfRule type="expression" dxfId="943" priority="659">
      <formula>AK$23="Sun"</formula>
    </cfRule>
    <cfRule type="expression" dxfId="942" priority="658">
      <formula>AK$23="Sat"</formula>
    </cfRule>
  </conditionalFormatting>
  <conditionalFormatting sqref="AK309:AP309">
    <cfRule type="expression" dxfId="941" priority="633">
      <formula>AK$23="Sun"</formula>
    </cfRule>
    <cfRule type="expression" dxfId="940"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39" priority="732">
      <formula>K24&gt;40</formula>
    </cfRule>
  </conditionalFormatting>
  <conditionalFormatting sqref="AR297">
    <cfRule type="expression" dxfId="938" priority="672">
      <formula>AR$23="Sat"</formula>
    </cfRule>
    <cfRule type="expression" dxfId="937" priority="673">
      <formula>AR$23="Sun"</formula>
    </cfRule>
  </conditionalFormatting>
  <conditionalFormatting sqref="AR300">
    <cfRule type="expression" dxfId="936" priority="671">
      <formula>AR$23="Sun"</formula>
    </cfRule>
    <cfRule type="expression" dxfId="935" priority="670">
      <formula>AR$23="Sat"</formula>
    </cfRule>
  </conditionalFormatting>
  <conditionalFormatting sqref="AR303">
    <cfRule type="expression" dxfId="934" priority="669">
      <formula>AR$23="Sun"</formula>
    </cfRule>
    <cfRule type="expression" dxfId="933" priority="668">
      <formula>AR$23="Sat"</formula>
    </cfRule>
  </conditionalFormatting>
  <conditionalFormatting sqref="AR306">
    <cfRule type="expression" dxfId="932" priority="655">
      <formula>AR$23="Sun"</formula>
    </cfRule>
    <cfRule type="expression" dxfId="931" priority="654">
      <formula>AR$23="Sat"</formula>
    </cfRule>
  </conditionalFormatting>
  <conditionalFormatting sqref="AR309">
    <cfRule type="expression" dxfId="930" priority="631">
      <formula>AR$23="Sun"</formula>
    </cfRule>
    <cfRule type="expression" dxfId="929" priority="630">
      <formula>AR$23="Sat"</formula>
    </cfRule>
  </conditionalFormatting>
  <conditionalFormatting sqref="AS307:BJ308">
    <cfRule type="expression" dxfId="928" priority="667">
      <formula>AS$23="Sun"</formula>
    </cfRule>
    <cfRule type="expression" dxfId="927" priority="666">
      <formula>AS$23="Sat"</formula>
    </cfRule>
  </conditionalFormatting>
  <conditionalFormatting sqref="AS310:BJ311">
    <cfRule type="expression" dxfId="926" priority="629">
      <formula>AS$23="Sun"</formula>
    </cfRule>
    <cfRule type="expression" dxfId="925" priority="628">
      <formula>AS$23="Sat"</formula>
    </cfRule>
  </conditionalFormatting>
  <conditionalFormatting sqref="AS204:BU271">
    <cfRule type="expression" dxfId="924" priority="726">
      <formula>AS$23="Sun"</formula>
    </cfRule>
    <cfRule type="expression" dxfId="923" priority="727">
      <formula>AS$23="Sat"</formula>
    </cfRule>
  </conditionalFormatting>
  <conditionalFormatting sqref="AS273:BU305">
    <cfRule type="expression" dxfId="922" priority="674">
      <formula>AS$23="Sun"</formula>
    </cfRule>
    <cfRule type="expression" dxfId="921" priority="675">
      <formula>AS$23="Sat"</formula>
    </cfRule>
  </conditionalFormatting>
  <conditionalFormatting sqref="AT306:AT311 AV306:AV311 BB306:BB311 BD306:BD311 BF306:BF311 BH306:BH311 BJ306:BJ311 AX307:AX308 AZ307:AZ308 AX310:AX311 AZ310:AZ311">
    <cfRule type="expression" dxfId="920" priority="665">
      <formula>AT306&gt;20</formula>
    </cfRule>
  </conditionalFormatting>
  <conditionalFormatting sqref="AT306:AT311 AV306:AV311 BB306:BB311 BD306:BD311 BF306:BF311 BH306:BH311 BJ306:BJ311 AX310:AX311 AZ310:AZ311 AX307:AX308 AZ307:AZ308">
    <cfRule type="expression" dxfId="919" priority="664">
      <formula>AT306&gt;40</formula>
    </cfRule>
  </conditionalFormatting>
  <conditionalFormatting sqref="BV434:CB434 CD434:EK434 EO434:KX434">
    <cfRule type="expression" dxfId="918" priority="577">
      <formula>BV$23="Sun"</formula>
    </cfRule>
    <cfRule type="expression" dxfId="917" priority="576">
      <formula>BV$23="Sat"</formula>
    </cfRule>
  </conditionalFormatting>
  <conditionalFormatting sqref="BV437:CB437 CD437:EK437 EO437:KX437">
    <cfRule type="expression" dxfId="916" priority="571">
      <formula>BV$23="Sun"</formula>
    </cfRule>
    <cfRule type="expression" dxfId="915" priority="570">
      <formula>BV$23="Sat"</formula>
    </cfRule>
  </conditionalFormatting>
  <conditionalFormatting sqref="BV440:CB440 CD440:EK440 EO440:KX440">
    <cfRule type="expression" dxfId="914" priority="565">
      <formula>BV$23="Sun"</formula>
    </cfRule>
    <cfRule type="expression" dxfId="913" priority="564">
      <formula>BV$23="Sat"</formula>
    </cfRule>
  </conditionalFormatting>
  <conditionalFormatting sqref="BV443:CB443 CD443:EK443 EO443:KX443">
    <cfRule type="expression" dxfId="912" priority="559">
      <formula>BV$23="Sun"</formula>
    </cfRule>
    <cfRule type="expression" dxfId="911" priority="558">
      <formula>BV$23="Sat"</formula>
    </cfRule>
  </conditionalFormatting>
  <conditionalFormatting sqref="BV446:CB446 CD446:EK446 EO446:LA446">
    <cfRule type="expression" dxfId="910" priority="553">
      <formula>BV$23="Sun"</formula>
    </cfRule>
    <cfRule type="expression" dxfId="909" priority="552">
      <formula>BV$23="Sat"</formula>
    </cfRule>
  </conditionalFormatting>
  <conditionalFormatting sqref="BV449:CB449 CD449:EK449">
    <cfRule type="expression" dxfId="908" priority="547">
      <formula>BV$23="Sun"</formula>
    </cfRule>
    <cfRule type="expression" dxfId="907" priority="546">
      <formula>BV$23="Sat"</formula>
    </cfRule>
  </conditionalFormatting>
  <conditionalFormatting sqref="BV452:CB452 CD452:EK452">
    <cfRule type="expression" dxfId="906" priority="542">
      <formula>BV$23="Sun"</formula>
    </cfRule>
    <cfRule type="expression" dxfId="905" priority="541">
      <formula>BV$23="Sat"</formula>
    </cfRule>
  </conditionalFormatting>
  <conditionalFormatting sqref="BV455:CB455 CD455:EK455">
    <cfRule type="expression" dxfId="904" priority="538">
      <formula>BV$23="Sun"</formula>
    </cfRule>
    <cfRule type="expression" dxfId="903" priority="537">
      <formula>BV$23="Sat"</formula>
    </cfRule>
  </conditionalFormatting>
  <conditionalFormatting sqref="BV458:CB458 CD458:EK458">
    <cfRule type="expression" dxfId="902" priority="534">
      <formula>BV$23="Sun"</formula>
    </cfRule>
    <cfRule type="expression" dxfId="901" priority="533">
      <formula>BV$23="Sat"</formula>
    </cfRule>
  </conditionalFormatting>
  <conditionalFormatting sqref="BV461:CB461 CD461:EK461">
    <cfRule type="expression" dxfId="900" priority="530">
      <formula>BV$23="Sun"</formula>
    </cfRule>
    <cfRule type="expression" dxfId="899" priority="529">
      <formula>BV$23="Sat"</formula>
    </cfRule>
  </conditionalFormatting>
  <conditionalFormatting sqref="BV464:CB464 CD464:EK464">
    <cfRule type="expression" dxfId="898" priority="526">
      <formula>BV$23="Sun"</formula>
    </cfRule>
    <cfRule type="expression" dxfId="897" priority="525">
      <formula>BV$23="Sat"</formula>
    </cfRule>
  </conditionalFormatting>
  <conditionalFormatting sqref="BV467:CB467 CD467:EK467">
    <cfRule type="expression" dxfId="896" priority="522">
      <formula>BV$23="Sun"</formula>
    </cfRule>
    <cfRule type="expression" dxfId="895" priority="521">
      <formula>BV$23="Sat"</formula>
    </cfRule>
  </conditionalFormatting>
  <conditionalFormatting sqref="BV470:CB470 CD470:EK470">
    <cfRule type="expression" dxfId="894" priority="518">
      <formula>BV$23="Sun"</formula>
    </cfRule>
    <cfRule type="expression" dxfId="893" priority="517">
      <formula>BV$23="Sat"</formula>
    </cfRule>
  </conditionalFormatting>
  <conditionalFormatting sqref="BV473:CB473 CD473:EK473">
    <cfRule type="expression" dxfId="892" priority="514">
      <formula>BV$23="Sun"</formula>
    </cfRule>
    <cfRule type="expression" dxfId="891" priority="513">
      <formula>BV$23="Sat"</formula>
    </cfRule>
  </conditionalFormatting>
  <conditionalFormatting sqref="BV476:CB476 CD476:EK476">
    <cfRule type="expression" dxfId="890" priority="510">
      <formula>BV$23="Sun"</formula>
    </cfRule>
    <cfRule type="expression" dxfId="889" priority="509">
      <formula>BV$23="Sat"</formula>
    </cfRule>
  </conditionalFormatting>
  <conditionalFormatting sqref="BV479:CB479 CD479:EK479">
    <cfRule type="expression" dxfId="888" priority="506">
      <formula>BV$23="Sun"</formula>
    </cfRule>
    <cfRule type="expression" dxfId="887" priority="505">
      <formula>BV$23="Sat"</formula>
    </cfRule>
  </conditionalFormatting>
  <conditionalFormatting sqref="BV482:CB482 CD482:EK482">
    <cfRule type="expression" dxfId="886" priority="502">
      <formula>BV$23="Sun"</formula>
    </cfRule>
    <cfRule type="expression" dxfId="885" priority="501">
      <formula>BV$23="Sat"</formula>
    </cfRule>
  </conditionalFormatting>
  <conditionalFormatting sqref="BV485:CB485 CD485:EK485">
    <cfRule type="expression" dxfId="884" priority="497">
      <formula>BV$23="Sat"</formula>
    </cfRule>
    <cfRule type="expression" dxfId="883" priority="498">
      <formula>BV$23="Sun"</formula>
    </cfRule>
  </conditionalFormatting>
  <conditionalFormatting sqref="BV488:CB488 CD488:EK488">
    <cfRule type="expression" dxfId="882" priority="494">
      <formula>BV$23="Sun"</formula>
    </cfRule>
    <cfRule type="expression" dxfId="881" priority="493">
      <formula>BV$23="Sat"</formula>
    </cfRule>
  </conditionalFormatting>
  <conditionalFormatting sqref="BV491:CB491 CD491:EK491">
    <cfRule type="expression" dxfId="880" priority="489">
      <formula>BV$23="Sat"</formula>
    </cfRule>
    <cfRule type="expression" dxfId="879" priority="490">
      <formula>BV$23="Sun"</formula>
    </cfRule>
  </conditionalFormatting>
  <conditionalFormatting sqref="BV494:CB494 CD494:EK494">
    <cfRule type="expression" dxfId="878" priority="485">
      <formula>BV$23="Sat"</formula>
    </cfRule>
    <cfRule type="expression" dxfId="877" priority="486">
      <formula>BV$23="Sun"</formula>
    </cfRule>
  </conditionalFormatting>
  <conditionalFormatting sqref="BV497:CB497 CD497:EK497">
    <cfRule type="expression" dxfId="876" priority="482">
      <formula>BV$23="Sun"</formula>
    </cfRule>
    <cfRule type="expression" dxfId="875" priority="481">
      <formula>BV$23="Sat"</formula>
    </cfRule>
  </conditionalFormatting>
  <conditionalFormatting sqref="BV500:CB500 CD500:EK500">
    <cfRule type="expression" dxfId="874" priority="478">
      <formula>BV$23="Sun"</formula>
    </cfRule>
    <cfRule type="expression" dxfId="873" priority="477">
      <formula>BV$23="Sat"</formula>
    </cfRule>
  </conditionalFormatting>
  <conditionalFormatting sqref="BV503:CB503 CD503:EK503">
    <cfRule type="expression" dxfId="872" priority="474">
      <formula>BV$23="Sun"</formula>
    </cfRule>
    <cfRule type="expression" dxfId="871" priority="473">
      <formula>BV$23="Sat"</formula>
    </cfRule>
  </conditionalFormatting>
  <conditionalFormatting sqref="BV506:CB506 CD506:EK506">
    <cfRule type="expression" dxfId="870" priority="470">
      <formula>BV$23="Sun"</formula>
    </cfRule>
    <cfRule type="expression" dxfId="869" priority="469">
      <formula>BV$23="Sat"</formula>
    </cfRule>
  </conditionalFormatting>
  <conditionalFormatting sqref="BV509:CB509 CD509:EK509">
    <cfRule type="expression" dxfId="868" priority="466">
      <formula>BV$23="Sun"</formula>
    </cfRule>
    <cfRule type="expression" dxfId="867" priority="465">
      <formula>BV$23="Sat"</formula>
    </cfRule>
  </conditionalFormatting>
  <conditionalFormatting sqref="BV512:CB512 CD512:EK512">
    <cfRule type="expression" dxfId="866" priority="462">
      <formula>BV$23="Sun"</formula>
    </cfRule>
    <cfRule type="expression" dxfId="865" priority="461">
      <formula>BV$23="Sat"</formula>
    </cfRule>
  </conditionalFormatting>
  <conditionalFormatting sqref="BV515:CB515 CD515:EK515">
    <cfRule type="expression" dxfId="864" priority="458">
      <formula>BV$23="Sun"</formula>
    </cfRule>
    <cfRule type="expression" dxfId="863" priority="457">
      <formula>BV$23="Sat"</formula>
    </cfRule>
  </conditionalFormatting>
  <conditionalFormatting sqref="BV518:CB518 CD518:EK518">
    <cfRule type="expression" dxfId="862" priority="454">
      <formula>BV$23="Sun"</formula>
    </cfRule>
    <cfRule type="expression" dxfId="861" priority="453">
      <formula>BV$23="Sat"</formula>
    </cfRule>
  </conditionalFormatting>
  <conditionalFormatting sqref="BV521:CB521 CD521:EK521">
    <cfRule type="expression" dxfId="860" priority="449">
      <formula>BV$23="Sat"</formula>
    </cfRule>
    <cfRule type="expression" dxfId="859" priority="450">
      <formula>BV$23="Sun"</formula>
    </cfRule>
  </conditionalFormatting>
  <conditionalFormatting sqref="BV524:CB524 CD524:EK524">
    <cfRule type="expression" dxfId="858" priority="445">
      <formula>BV$23="Sat"</formula>
    </cfRule>
    <cfRule type="expression" dxfId="857" priority="446">
      <formula>BV$23="Sun"</formula>
    </cfRule>
  </conditionalFormatting>
  <conditionalFormatting sqref="BV527:CB527 CD527:EK527">
    <cfRule type="expression" dxfId="856" priority="442">
      <formula>BV$23="Sun"</formula>
    </cfRule>
    <cfRule type="expression" dxfId="855" priority="441">
      <formula>BV$23="Sat"</formula>
    </cfRule>
  </conditionalFormatting>
  <conditionalFormatting sqref="BV530:CB530 CD530:EK530">
    <cfRule type="expression" dxfId="854" priority="438">
      <formula>BV$23="Sun"</formula>
    </cfRule>
    <cfRule type="expression" dxfId="853" priority="437">
      <formula>BV$23="Sat"</formula>
    </cfRule>
  </conditionalFormatting>
  <conditionalFormatting sqref="BV533:CB533 CD533:EK533">
    <cfRule type="expression" dxfId="852" priority="434">
      <formula>BV$23="Sun"</formula>
    </cfRule>
    <cfRule type="expression" dxfId="851" priority="433">
      <formula>BV$23="Sat"</formula>
    </cfRule>
  </conditionalFormatting>
  <conditionalFormatting sqref="BV536:CB536 CD536:EK536">
    <cfRule type="expression" dxfId="850" priority="430">
      <formula>BV$23="Sun"</formula>
    </cfRule>
    <cfRule type="expression" dxfId="849" priority="429">
      <formula>BV$23="Sat"</formula>
    </cfRule>
  </conditionalFormatting>
  <conditionalFormatting sqref="BV539:CB539 CD539:EK539">
    <cfRule type="expression" dxfId="848" priority="426">
      <formula>BV$23="Sun"</formula>
    </cfRule>
    <cfRule type="expression" dxfId="847" priority="425">
      <formula>BV$23="Sat"</formula>
    </cfRule>
  </conditionalFormatting>
  <conditionalFormatting sqref="BV542:CB542 CD542:EK542">
    <cfRule type="expression" dxfId="846" priority="422">
      <formula>BV$23="Sun"</formula>
    </cfRule>
    <cfRule type="expression" dxfId="845" priority="421">
      <formula>BV$23="Sat"</formula>
    </cfRule>
  </conditionalFormatting>
  <conditionalFormatting sqref="BV545:CB545 CD545:EK545">
    <cfRule type="expression" dxfId="844" priority="418">
      <formula>BV$23="Sun"</formula>
    </cfRule>
    <cfRule type="expression" dxfId="843" priority="417">
      <formula>BV$23="Sat"</formula>
    </cfRule>
  </conditionalFormatting>
  <conditionalFormatting sqref="BV548:CB548 CD548:EK548">
    <cfRule type="expression" dxfId="842" priority="414">
      <formula>BV$23="Sun"</formula>
    </cfRule>
    <cfRule type="expression" dxfId="841" priority="413">
      <formula>BV$23="Sat"</formula>
    </cfRule>
  </conditionalFormatting>
  <conditionalFormatting sqref="BV551:CB551 CD551:EK551">
    <cfRule type="expression" dxfId="840" priority="409">
      <formula>BV$23="Sat"</formula>
    </cfRule>
    <cfRule type="expression" dxfId="839" priority="410">
      <formula>BV$23="Sun"</formula>
    </cfRule>
  </conditionalFormatting>
  <conditionalFormatting sqref="BV554:CB554 CD554:EK554">
    <cfRule type="expression" dxfId="838" priority="405">
      <formula>BV$23="Sat"</formula>
    </cfRule>
    <cfRule type="expression" dxfId="837" priority="406">
      <formula>BV$23="Sun"</formula>
    </cfRule>
  </conditionalFormatting>
  <conditionalFormatting sqref="BV557:CB557 CD557:EK557">
    <cfRule type="expression" dxfId="836" priority="402">
      <formula>BV$23="Sun"</formula>
    </cfRule>
    <cfRule type="expression" dxfId="835" priority="401">
      <formula>BV$23="Sat"</formula>
    </cfRule>
  </conditionalFormatting>
  <conditionalFormatting sqref="BV560:CB560 CD560:EK560">
    <cfRule type="expression" dxfId="834" priority="397">
      <formula>BV$23="Sat"</formula>
    </cfRule>
    <cfRule type="expression" dxfId="833" priority="398">
      <formula>BV$23="Sun"</formula>
    </cfRule>
  </conditionalFormatting>
  <conditionalFormatting sqref="BV563:CB563 CD563:EK563">
    <cfRule type="expression" dxfId="832" priority="393">
      <formula>BV$23="Sat"</formula>
    </cfRule>
    <cfRule type="expression" dxfId="831" priority="394">
      <formula>BV$23="Sun"</formula>
    </cfRule>
  </conditionalFormatting>
  <conditionalFormatting sqref="BV566:CB566 CD566:EK566">
    <cfRule type="expression" dxfId="830" priority="389">
      <formula>BV$23="Sat"</formula>
    </cfRule>
    <cfRule type="expression" dxfId="829" priority="390">
      <formula>BV$23="Sun"</formula>
    </cfRule>
  </conditionalFormatting>
  <conditionalFormatting sqref="BV569:CB569 CD569:EK569">
    <cfRule type="expression" dxfId="828" priority="386">
      <formula>BV$23="Sun"</formula>
    </cfRule>
    <cfRule type="expression" dxfId="827" priority="385">
      <formula>BV$23="Sat"</formula>
    </cfRule>
  </conditionalFormatting>
  <conditionalFormatting sqref="BV572:CB572 CD572:EK572">
    <cfRule type="expression" dxfId="826" priority="381">
      <formula>BV$23="Sat"</formula>
    </cfRule>
    <cfRule type="expression" dxfId="825" priority="382">
      <formula>BV$23="Sun"</formula>
    </cfRule>
  </conditionalFormatting>
  <conditionalFormatting sqref="BV575:CB575 CD575:EK575">
    <cfRule type="expression" dxfId="824" priority="378">
      <formula>BV$23="Sun"</formula>
    </cfRule>
    <cfRule type="expression" dxfId="823" priority="377">
      <formula>BV$23="Sat"</formula>
    </cfRule>
  </conditionalFormatting>
  <conditionalFormatting sqref="BV578:CB578 CD578:EK578">
    <cfRule type="expression" dxfId="822" priority="374">
      <formula>BV$23="Sun"</formula>
    </cfRule>
    <cfRule type="expression" dxfId="821" priority="373">
      <formula>BV$23="Sat"</formula>
    </cfRule>
  </conditionalFormatting>
  <conditionalFormatting sqref="BV581:CB581 CD581:EK581">
    <cfRule type="expression" dxfId="820" priority="369">
      <formula>BV$23="Sat"</formula>
    </cfRule>
    <cfRule type="expression" dxfId="819" priority="370">
      <formula>BV$23="Sun"</formula>
    </cfRule>
  </conditionalFormatting>
  <conditionalFormatting sqref="BV584:CB584 CD584:EK584">
    <cfRule type="expression" dxfId="818" priority="366">
      <formula>BV$23="Sun"</formula>
    </cfRule>
    <cfRule type="expression" dxfId="817" priority="365">
      <formula>BV$23="Sat"</formula>
    </cfRule>
  </conditionalFormatting>
  <conditionalFormatting sqref="BV587:CB587 CD587:EK587">
    <cfRule type="expression" dxfId="816" priority="362">
      <formula>BV$23="Sun"</formula>
    </cfRule>
    <cfRule type="expression" dxfId="815" priority="361">
      <formula>BV$23="Sat"</formula>
    </cfRule>
  </conditionalFormatting>
  <conditionalFormatting sqref="BV590:CB590 CD590:EK590">
    <cfRule type="expression" dxfId="814" priority="357">
      <formula>BV$23="Sat"</formula>
    </cfRule>
    <cfRule type="expression" dxfId="813" priority="358">
      <formula>BV$23="Sun"</formula>
    </cfRule>
  </conditionalFormatting>
  <conditionalFormatting sqref="BV593:CB593 CD593:EK593">
    <cfRule type="expression" dxfId="812" priority="353">
      <formula>BV$23="Sat"</formula>
    </cfRule>
    <cfRule type="expression" dxfId="811" priority="354">
      <formula>BV$23="Sun"</formula>
    </cfRule>
  </conditionalFormatting>
  <conditionalFormatting sqref="BV596:CB596 CD596:EK596">
    <cfRule type="expression" dxfId="810" priority="350">
      <formula>BV$23="Sun"</formula>
    </cfRule>
    <cfRule type="expression" dxfId="809" priority="349">
      <formula>BV$23="Sat"</formula>
    </cfRule>
  </conditionalFormatting>
  <conditionalFormatting sqref="BV599:CB599 CD599:EK599">
    <cfRule type="expression" dxfId="808" priority="345">
      <formula>BV$23="Sat"</formula>
    </cfRule>
    <cfRule type="expression" dxfId="807" priority="346">
      <formula>BV$23="Sun"</formula>
    </cfRule>
  </conditionalFormatting>
  <conditionalFormatting sqref="BV602:CB602 CD602:EK602">
    <cfRule type="expression" dxfId="806" priority="342">
      <formula>BV$23="Sun"</formula>
    </cfRule>
    <cfRule type="expression" dxfId="805" priority="341">
      <formula>BV$23="Sat"</formula>
    </cfRule>
  </conditionalFormatting>
  <conditionalFormatting sqref="BV605:CB605 CD605:EK605">
    <cfRule type="expression" dxfId="804" priority="338">
      <formula>BV$23="Sun"</formula>
    </cfRule>
    <cfRule type="expression" dxfId="803" priority="337">
      <formula>BV$23="Sat"</formula>
    </cfRule>
  </conditionalFormatting>
  <conditionalFormatting sqref="BV608:CB608 CD608:EK608">
    <cfRule type="expression" dxfId="802" priority="334">
      <formula>BV$23="Sun"</formula>
    </cfRule>
    <cfRule type="expression" dxfId="801" priority="333">
      <formula>BV$23="Sat"</formula>
    </cfRule>
  </conditionalFormatting>
  <conditionalFormatting sqref="BV611:CB611 CD611:EK611">
    <cfRule type="expression" dxfId="800" priority="329">
      <formula>BV$23="Sat"</formula>
    </cfRule>
    <cfRule type="expression" dxfId="799" priority="330">
      <formula>BV$23="Sun"</formula>
    </cfRule>
  </conditionalFormatting>
  <conditionalFormatting sqref="BV614:CB614 CD614:EK614">
    <cfRule type="expression" dxfId="798" priority="326">
      <formula>BV$23="Sun"</formula>
    </cfRule>
    <cfRule type="expression" dxfId="797" priority="325">
      <formula>BV$23="Sat"</formula>
    </cfRule>
  </conditionalFormatting>
  <conditionalFormatting sqref="BV617:CB617 CD617:EK617">
    <cfRule type="expression" dxfId="796" priority="322">
      <formula>BV$23="Sun"</formula>
    </cfRule>
    <cfRule type="expression" dxfId="795" priority="321">
      <formula>BV$23="Sat"</formula>
    </cfRule>
  </conditionalFormatting>
  <conditionalFormatting sqref="BV620:CB620 CD620:EK620">
    <cfRule type="expression" dxfId="794" priority="318">
      <formula>BV$23="Sun"</formula>
    </cfRule>
    <cfRule type="expression" dxfId="793" priority="317">
      <formula>BV$23="Sat"</formula>
    </cfRule>
  </conditionalFormatting>
  <conditionalFormatting sqref="BV623:CB623 CD623:EK623">
    <cfRule type="expression" dxfId="792" priority="313">
      <formula>BV$23="Sat"</formula>
    </cfRule>
    <cfRule type="expression" dxfId="791" priority="314">
      <formula>BV$23="Sun"</formula>
    </cfRule>
  </conditionalFormatting>
  <conditionalFormatting sqref="BV626:CB626 CD626:EK626">
    <cfRule type="expression" dxfId="790" priority="309">
      <formula>BV$23="Sat"</formula>
    </cfRule>
    <cfRule type="expression" dxfId="789" priority="310">
      <formula>BV$23="Sun"</formula>
    </cfRule>
  </conditionalFormatting>
  <conditionalFormatting sqref="BV629:CB629 CD629:EK629">
    <cfRule type="expression" dxfId="788" priority="305">
      <formula>BV$23="Sat"</formula>
    </cfRule>
    <cfRule type="expression" dxfId="787" priority="306">
      <formula>BV$23="Sun"</formula>
    </cfRule>
  </conditionalFormatting>
  <conditionalFormatting sqref="BV632:CB632 CD632:EK632">
    <cfRule type="expression" dxfId="786" priority="302">
      <formula>BV$23="Sun"</formula>
    </cfRule>
    <cfRule type="expression" dxfId="785" priority="301">
      <formula>BV$23="Sat"</formula>
    </cfRule>
  </conditionalFormatting>
  <conditionalFormatting sqref="BV635:CB635 CD635:EK635">
    <cfRule type="expression" dxfId="784" priority="297">
      <formula>BV$23="Sat"</formula>
    </cfRule>
    <cfRule type="expression" dxfId="783" priority="298">
      <formula>BV$23="Sun"</formula>
    </cfRule>
  </conditionalFormatting>
  <conditionalFormatting sqref="BV638:CB638 CD638:EK638">
    <cfRule type="expression" dxfId="782" priority="294">
      <formula>BV$23="Sun"</formula>
    </cfRule>
    <cfRule type="expression" dxfId="781" priority="293">
      <formula>BV$23="Sat"</formula>
    </cfRule>
  </conditionalFormatting>
  <conditionalFormatting sqref="BV641:CB641 CD641:EK641">
    <cfRule type="expression" dxfId="780" priority="289">
      <formula>BV$23="Sat"</formula>
    </cfRule>
    <cfRule type="expression" dxfId="779" priority="290">
      <formula>BV$23="Sun"</formula>
    </cfRule>
  </conditionalFormatting>
  <conditionalFormatting sqref="BV644:CB644 CD644:EK644">
    <cfRule type="expression" dxfId="778" priority="286">
      <formula>BV$23="Sun"</formula>
    </cfRule>
    <cfRule type="expression" dxfId="777" priority="285">
      <formula>BV$23="Sat"</formula>
    </cfRule>
  </conditionalFormatting>
  <conditionalFormatting sqref="BV647:CB647 CD647:EK647">
    <cfRule type="expression" dxfId="776" priority="281">
      <formula>BV$23="Sat"</formula>
    </cfRule>
    <cfRule type="expression" dxfId="775" priority="282">
      <formula>BV$23="Sun"</formula>
    </cfRule>
  </conditionalFormatting>
  <conditionalFormatting sqref="BV650:CB650 CD650:EK650">
    <cfRule type="expression" dxfId="774" priority="278">
      <formula>BV$23="Sun"</formula>
    </cfRule>
    <cfRule type="expression" dxfId="773" priority="277">
      <formula>BV$23="Sat"</formula>
    </cfRule>
  </conditionalFormatting>
  <conditionalFormatting sqref="BV653:CB653 CD653:EK653">
    <cfRule type="expression" dxfId="772" priority="274">
      <formula>BV$23="Sun"</formula>
    </cfRule>
    <cfRule type="expression" dxfId="771" priority="273">
      <formula>BV$23="Sat"</formula>
    </cfRule>
  </conditionalFormatting>
  <conditionalFormatting sqref="BV656:CB656 CD656:EK656">
    <cfRule type="expression" dxfId="770" priority="269">
      <formula>BV$23="Sat"</formula>
    </cfRule>
    <cfRule type="expression" dxfId="769" priority="270">
      <formula>BV$23="Sun"</formula>
    </cfRule>
  </conditionalFormatting>
  <conditionalFormatting sqref="BV659:CB659 CD659:EK659">
    <cfRule type="expression" dxfId="768" priority="265">
      <formula>BV$23="Sat"</formula>
    </cfRule>
    <cfRule type="expression" dxfId="767" priority="266">
      <formula>BV$23="Sun"</formula>
    </cfRule>
  </conditionalFormatting>
  <conditionalFormatting sqref="BV662:CB662 CD662:EK662">
    <cfRule type="expression" dxfId="766" priority="262">
      <formula>BV$23="Sun"</formula>
    </cfRule>
    <cfRule type="expression" dxfId="765" priority="261">
      <formula>BV$23="Sat"</formula>
    </cfRule>
  </conditionalFormatting>
  <conditionalFormatting sqref="BV665:CB665 CD665:EK665">
    <cfRule type="expression" dxfId="764" priority="258">
      <formula>BV$23="Sun"</formula>
    </cfRule>
    <cfRule type="expression" dxfId="763" priority="257">
      <formula>BV$23="Sat"</formula>
    </cfRule>
  </conditionalFormatting>
  <conditionalFormatting sqref="BV668:CB668 CD668:EK668">
    <cfRule type="expression" dxfId="762" priority="254">
      <formula>BV$23="Sun"</formula>
    </cfRule>
    <cfRule type="expression" dxfId="761" priority="253">
      <formula>BV$23="Sat"</formula>
    </cfRule>
  </conditionalFormatting>
  <conditionalFormatting sqref="BV671:CB671 CD671:EK671">
    <cfRule type="expression" dxfId="760" priority="250">
      <formula>BV$23="Sun"</formula>
    </cfRule>
    <cfRule type="expression" dxfId="759" priority="249">
      <formula>BV$23="Sat"</formula>
    </cfRule>
  </conditionalFormatting>
  <conditionalFormatting sqref="BV674:CB674 CD674:EK674">
    <cfRule type="expression" dxfId="758" priority="246">
      <formula>BV$23="Sun"</formula>
    </cfRule>
    <cfRule type="expression" dxfId="757" priority="245">
      <formula>BV$23="Sat"</formula>
    </cfRule>
  </conditionalFormatting>
  <conditionalFormatting sqref="BV677:CB677 CD677:EK677">
    <cfRule type="expression" dxfId="756" priority="241">
      <formula>BV$23="Sat"</formula>
    </cfRule>
    <cfRule type="expression" dxfId="755" priority="242">
      <formula>BV$23="Sun"</formula>
    </cfRule>
  </conditionalFormatting>
  <conditionalFormatting sqref="BV680:CB680 CD680:EK680">
    <cfRule type="expression" dxfId="754" priority="237">
      <formula>BV$23="Sat"</formula>
    </cfRule>
    <cfRule type="expression" dxfId="753" priority="238">
      <formula>BV$23="Sun"</formula>
    </cfRule>
  </conditionalFormatting>
  <conditionalFormatting sqref="BV683:CB683 CD683:EK683">
    <cfRule type="expression" dxfId="752" priority="233">
      <formula>BV$23="Sat"</formula>
    </cfRule>
    <cfRule type="expression" dxfId="751" priority="234">
      <formula>BV$23="Sun"</formula>
    </cfRule>
  </conditionalFormatting>
  <conditionalFormatting sqref="BV686:CB686 CD686:EK686">
    <cfRule type="expression" dxfId="750" priority="229">
      <formula>BV$23="Sat"</formula>
    </cfRule>
    <cfRule type="expression" dxfId="749" priority="230">
      <formula>BV$23="Sun"</formula>
    </cfRule>
  </conditionalFormatting>
  <conditionalFormatting sqref="BV689:CB689 CD689:EK689">
    <cfRule type="expression" dxfId="748" priority="225">
      <formula>BV$23="Sat"</formula>
    </cfRule>
    <cfRule type="expression" dxfId="747" priority="226">
      <formula>BV$23="Sun"</formula>
    </cfRule>
  </conditionalFormatting>
  <conditionalFormatting sqref="BV692:CB692 CD692:EK692">
    <cfRule type="expression" dxfId="746" priority="221">
      <formula>BV$23="Sat"</formula>
    </cfRule>
    <cfRule type="expression" dxfId="745" priority="222">
      <formula>BV$23="Sun"</formula>
    </cfRule>
  </conditionalFormatting>
  <conditionalFormatting sqref="BV695:CB695 CD695:EK695">
    <cfRule type="expression" dxfId="744" priority="217">
      <formula>BV$23="Sat"</formula>
    </cfRule>
    <cfRule type="expression" dxfId="743" priority="218">
      <formula>BV$23="Sun"</formula>
    </cfRule>
  </conditionalFormatting>
  <conditionalFormatting sqref="BV698:CB698 CD698:EK698">
    <cfRule type="expression" dxfId="742" priority="214">
      <formula>BV$23="Sun"</formula>
    </cfRule>
    <cfRule type="expression" dxfId="741" priority="213">
      <formula>BV$23="Sat"</formula>
    </cfRule>
  </conditionalFormatting>
  <conditionalFormatting sqref="BV701:CB701 CD701:EK701">
    <cfRule type="expression" dxfId="740" priority="209">
      <formula>BV$23="Sat"</formula>
    </cfRule>
    <cfRule type="expression" dxfId="739" priority="210">
      <formula>BV$23="Sun"</formula>
    </cfRule>
  </conditionalFormatting>
  <conditionalFormatting sqref="BV704:CB704 CD704:EK704">
    <cfRule type="expression" dxfId="738" priority="205">
      <formula>BV$23="Sat"</formula>
    </cfRule>
    <cfRule type="expression" dxfId="737" priority="206">
      <formula>BV$23="Sun"</formula>
    </cfRule>
  </conditionalFormatting>
  <conditionalFormatting sqref="BV707:CB707 CD707:EK707">
    <cfRule type="expression" dxfId="736" priority="201">
      <formula>BV$23="Sat"</formula>
    </cfRule>
    <cfRule type="expression" dxfId="735" priority="202">
      <formula>BV$23="Sun"</formula>
    </cfRule>
  </conditionalFormatting>
  <conditionalFormatting sqref="BV710:CB710 CD710:EK710">
    <cfRule type="expression" dxfId="734" priority="198">
      <formula>BV$23="Sun"</formula>
    </cfRule>
    <cfRule type="expression" dxfId="733" priority="197">
      <formula>BV$23="Sat"</formula>
    </cfRule>
  </conditionalFormatting>
  <conditionalFormatting sqref="BV713:CB713 CD713:EK713">
    <cfRule type="expression" dxfId="732" priority="194">
      <formula>BV$23="Sun"</formula>
    </cfRule>
    <cfRule type="expression" dxfId="731" priority="193">
      <formula>BV$23="Sat"</formula>
    </cfRule>
  </conditionalFormatting>
  <conditionalFormatting sqref="BV716:CB716 CD716:EK716">
    <cfRule type="expression" dxfId="730" priority="190">
      <formula>BV$23="Sun"</formula>
    </cfRule>
    <cfRule type="expression" dxfId="729" priority="189">
      <formula>BV$23="Sat"</formula>
    </cfRule>
  </conditionalFormatting>
  <conditionalFormatting sqref="BV719:CB719 CD719:EK719">
    <cfRule type="expression" dxfId="728" priority="185">
      <formula>BV$23="Sat"</formula>
    </cfRule>
    <cfRule type="expression" dxfId="727" priority="186">
      <formula>BV$23="Sun"</formula>
    </cfRule>
  </conditionalFormatting>
  <conditionalFormatting sqref="BV722:CB722 CD722:EK722">
    <cfRule type="expression" dxfId="726" priority="182">
      <formula>BV$23="Sun"</formula>
    </cfRule>
    <cfRule type="expression" dxfId="725" priority="181">
      <formula>BV$23="Sat"</formula>
    </cfRule>
  </conditionalFormatting>
  <conditionalFormatting sqref="BV725:CB725 CD725:EK725">
    <cfRule type="expression" dxfId="724" priority="177">
      <formula>BV$23="Sat"</formula>
    </cfRule>
    <cfRule type="expression" dxfId="723" priority="178">
      <formula>BV$23="Sun"</formula>
    </cfRule>
  </conditionalFormatting>
  <conditionalFormatting sqref="BV728:CB728 CD728:EK728">
    <cfRule type="expression" dxfId="722" priority="173">
      <formula>BV$23="Sat"</formula>
    </cfRule>
    <cfRule type="expression" dxfId="721" priority="174">
      <formula>BV$23="Sun"</formula>
    </cfRule>
  </conditionalFormatting>
  <conditionalFormatting sqref="BV731:CB731 CD731:EK731">
    <cfRule type="expression" dxfId="720" priority="169">
      <formula>BV$23="Sat"</formula>
    </cfRule>
    <cfRule type="expression" dxfId="719" priority="170">
      <formula>BV$23="Sun"</formula>
    </cfRule>
  </conditionalFormatting>
  <conditionalFormatting sqref="BV734:CB734 CD734:EK734">
    <cfRule type="expression" dxfId="718" priority="166">
      <formula>BV$23="Sun"</formula>
    </cfRule>
    <cfRule type="expression" dxfId="717" priority="165">
      <formula>BV$23="Sat"</formula>
    </cfRule>
  </conditionalFormatting>
  <conditionalFormatting sqref="BV737:CB737 CD737:EK737">
    <cfRule type="expression" dxfId="716" priority="161">
      <formula>BV$23="Sat"</formula>
    </cfRule>
    <cfRule type="expression" dxfId="715" priority="162">
      <formula>BV$23="Sun"</formula>
    </cfRule>
  </conditionalFormatting>
  <conditionalFormatting sqref="BV740:CB740 CD740:EK740">
    <cfRule type="expression" dxfId="714" priority="154">
      <formula>BV$23="Sun"</formula>
    </cfRule>
    <cfRule type="expression" dxfId="713" priority="153">
      <formula>BV$23="Sat"</formula>
    </cfRule>
  </conditionalFormatting>
  <conditionalFormatting sqref="BV429:EK430">
    <cfRule type="expression" dxfId="712" priority="614">
      <formula>BV$23="Sat"</formula>
    </cfRule>
    <cfRule type="expression" dxfId="711" priority="615">
      <formula>BV$23="Sun"</formula>
    </cfRule>
  </conditionalFormatting>
  <conditionalFormatting sqref="BV432:EK433">
    <cfRule type="expression" dxfId="710" priority="572">
      <formula>BV$23="Sat"</formula>
    </cfRule>
    <cfRule type="expression" dxfId="709" priority="573">
      <formula>BV$23="Sun"</formula>
    </cfRule>
  </conditionalFormatting>
  <conditionalFormatting sqref="BV435:EK436">
    <cfRule type="expression" dxfId="708" priority="566">
      <formula>BV$23="Sat"</formula>
    </cfRule>
    <cfRule type="expression" dxfId="707" priority="567">
      <formula>BV$23="Sun"</formula>
    </cfRule>
  </conditionalFormatting>
  <conditionalFormatting sqref="BV438:EK439">
    <cfRule type="expression" dxfId="706" priority="560">
      <formula>BV$23="Sat"</formula>
    </cfRule>
    <cfRule type="expression" dxfId="705" priority="561">
      <formula>BV$23="Sun"</formula>
    </cfRule>
  </conditionalFormatting>
  <conditionalFormatting sqref="BV441:EK442">
    <cfRule type="expression" dxfId="704" priority="555">
      <formula>BV$23="Sun"</formula>
    </cfRule>
    <cfRule type="expression" dxfId="703" priority="554">
      <formula>BV$23="Sat"</formula>
    </cfRule>
  </conditionalFormatting>
  <conditionalFormatting sqref="BV444:EK445">
    <cfRule type="expression" dxfId="702" priority="549">
      <formula>BV$23="Sun"</formula>
    </cfRule>
    <cfRule type="expression" dxfId="701" priority="548">
      <formula>BV$23="Sat"</formula>
    </cfRule>
  </conditionalFormatting>
  <conditionalFormatting sqref="BV447:EK448">
    <cfRule type="expression" dxfId="700" priority="543">
      <formula>BV$23="Sat"</formula>
    </cfRule>
    <cfRule type="expression" dxfId="699" priority="544">
      <formula>BV$23="Sun"</formula>
    </cfRule>
  </conditionalFormatting>
  <conditionalFormatting sqref="BV450:EK451">
    <cfRule type="expression" dxfId="698" priority="539">
      <formula>BV$23="Sat"</formula>
    </cfRule>
    <cfRule type="expression" dxfId="697" priority="540">
      <formula>BV$23="Sun"</formula>
    </cfRule>
  </conditionalFormatting>
  <conditionalFormatting sqref="BV453:EK454">
    <cfRule type="expression" dxfId="696" priority="535">
      <formula>BV$23="Sat"</formula>
    </cfRule>
    <cfRule type="expression" dxfId="695" priority="536">
      <formula>BV$23="Sun"</formula>
    </cfRule>
  </conditionalFormatting>
  <conditionalFormatting sqref="BV456:EK457">
    <cfRule type="expression" dxfId="694" priority="532">
      <formula>BV$23="Sun"</formula>
    </cfRule>
    <cfRule type="expression" dxfId="693" priority="531">
      <formula>BV$23="Sat"</formula>
    </cfRule>
  </conditionalFormatting>
  <conditionalFormatting sqref="BV459:EK460">
    <cfRule type="expression" dxfId="692" priority="528">
      <formula>BV$23="Sun"</formula>
    </cfRule>
    <cfRule type="expression" dxfId="691" priority="527">
      <formula>BV$23="Sat"</formula>
    </cfRule>
  </conditionalFormatting>
  <conditionalFormatting sqref="BV462:EK463">
    <cfRule type="expression" dxfId="690" priority="523">
      <formula>BV$23="Sat"</formula>
    </cfRule>
    <cfRule type="expression" dxfId="689" priority="524">
      <formula>BV$23="Sun"</formula>
    </cfRule>
  </conditionalFormatting>
  <conditionalFormatting sqref="BV465:EK466">
    <cfRule type="expression" dxfId="688" priority="519">
      <formula>BV$23="Sat"</formula>
    </cfRule>
    <cfRule type="expression" dxfId="687" priority="520">
      <formula>BV$23="Sun"</formula>
    </cfRule>
  </conditionalFormatting>
  <conditionalFormatting sqref="BV468:EK469">
    <cfRule type="expression" dxfId="686" priority="516">
      <formula>BV$23="Sun"</formula>
    </cfRule>
    <cfRule type="expression" dxfId="685" priority="515">
      <formula>BV$23="Sat"</formula>
    </cfRule>
  </conditionalFormatting>
  <conditionalFormatting sqref="BV471:EK472">
    <cfRule type="expression" dxfId="684" priority="512">
      <formula>BV$23="Sun"</formula>
    </cfRule>
    <cfRule type="expression" dxfId="683" priority="511">
      <formula>BV$23="Sat"</formula>
    </cfRule>
  </conditionalFormatting>
  <conditionalFormatting sqref="BV474:EK475">
    <cfRule type="expression" dxfId="682" priority="507">
      <formula>BV$23="Sat"</formula>
    </cfRule>
    <cfRule type="expression" dxfId="681" priority="508">
      <formula>BV$23="Sun"</formula>
    </cfRule>
  </conditionalFormatting>
  <conditionalFormatting sqref="BV477:EK478">
    <cfRule type="expression" dxfId="680" priority="503">
      <formula>BV$23="Sat"</formula>
    </cfRule>
    <cfRule type="expression" dxfId="679" priority="504">
      <formula>BV$23="Sun"</formula>
    </cfRule>
  </conditionalFormatting>
  <conditionalFormatting sqref="BV480:EK481">
    <cfRule type="expression" dxfId="678" priority="500">
      <formula>BV$23="Sun"</formula>
    </cfRule>
    <cfRule type="expression" dxfId="677" priority="499">
      <formula>BV$23="Sat"</formula>
    </cfRule>
  </conditionalFormatting>
  <conditionalFormatting sqref="BV483:EK484">
    <cfRule type="expression" dxfId="676" priority="496">
      <formula>BV$23="Sun"</formula>
    </cfRule>
    <cfRule type="expression" dxfId="675" priority="495">
      <formula>BV$23="Sat"</formula>
    </cfRule>
  </conditionalFormatting>
  <conditionalFormatting sqref="BV486:EK487">
    <cfRule type="expression" dxfId="674" priority="491">
      <formula>BV$23="Sat"</formula>
    </cfRule>
    <cfRule type="expression" dxfId="673" priority="492">
      <formula>BV$23="Sun"</formula>
    </cfRule>
  </conditionalFormatting>
  <conditionalFormatting sqref="BV489:EK490">
    <cfRule type="expression" dxfId="672" priority="488">
      <formula>BV$23="Sun"</formula>
    </cfRule>
    <cfRule type="expression" dxfId="671" priority="487">
      <formula>BV$23="Sat"</formula>
    </cfRule>
  </conditionalFormatting>
  <conditionalFormatting sqref="BV492:EK493">
    <cfRule type="expression" dxfId="670" priority="484">
      <formula>BV$23="Sun"</formula>
    </cfRule>
    <cfRule type="expression" dxfId="669" priority="483">
      <formula>BV$23="Sat"</formula>
    </cfRule>
  </conditionalFormatting>
  <conditionalFormatting sqref="BV495:EK496">
    <cfRule type="expression" dxfId="668" priority="480">
      <formula>BV$23="Sun"</formula>
    </cfRule>
    <cfRule type="expression" dxfId="667" priority="479">
      <formula>BV$23="Sat"</formula>
    </cfRule>
  </conditionalFormatting>
  <conditionalFormatting sqref="BV498:EK499">
    <cfRule type="expression" dxfId="666" priority="476">
      <formula>BV$23="Sun"</formula>
    </cfRule>
    <cfRule type="expression" dxfId="665" priority="475">
      <formula>BV$23="Sat"</formula>
    </cfRule>
  </conditionalFormatting>
  <conditionalFormatting sqref="BV501:EK502">
    <cfRule type="expression" dxfId="664" priority="471">
      <formula>BV$23="Sat"</formula>
    </cfRule>
    <cfRule type="expression" dxfId="663" priority="472">
      <formula>BV$23="Sun"</formula>
    </cfRule>
  </conditionalFormatting>
  <conditionalFormatting sqref="BV504:EK505">
    <cfRule type="expression" dxfId="662" priority="467">
      <formula>BV$23="Sat"</formula>
    </cfRule>
    <cfRule type="expression" dxfId="661" priority="468">
      <formula>BV$23="Sun"</formula>
    </cfRule>
  </conditionalFormatting>
  <conditionalFormatting sqref="BV507:EK508">
    <cfRule type="expression" dxfId="660" priority="464">
      <formula>BV$23="Sun"</formula>
    </cfRule>
    <cfRule type="expression" dxfId="659" priority="463">
      <formula>BV$23="Sat"</formula>
    </cfRule>
  </conditionalFormatting>
  <conditionalFormatting sqref="BV510:EK511">
    <cfRule type="expression" dxfId="658" priority="460">
      <formula>BV$23="Sun"</formula>
    </cfRule>
    <cfRule type="expression" dxfId="657" priority="459">
      <formula>BV$23="Sat"</formula>
    </cfRule>
  </conditionalFormatting>
  <conditionalFormatting sqref="BV513:EK514">
    <cfRule type="expression" dxfId="656" priority="456">
      <formula>BV$23="Sun"</formula>
    </cfRule>
    <cfRule type="expression" dxfId="655" priority="455">
      <formula>BV$23="Sat"</formula>
    </cfRule>
  </conditionalFormatting>
  <conditionalFormatting sqref="BV516:EK517">
    <cfRule type="expression" dxfId="654" priority="451">
      <formula>BV$23="Sat"</formula>
    </cfRule>
    <cfRule type="expression" dxfId="653" priority="452">
      <formula>BV$23="Sun"</formula>
    </cfRule>
  </conditionalFormatting>
  <conditionalFormatting sqref="BV519:EK520">
    <cfRule type="expression" dxfId="652" priority="447">
      <formula>BV$23="Sat"</formula>
    </cfRule>
    <cfRule type="expression" dxfId="651" priority="448">
      <formula>BV$23="Sun"</formula>
    </cfRule>
  </conditionalFormatting>
  <conditionalFormatting sqref="BV522:EK523">
    <cfRule type="expression" dxfId="650" priority="444">
      <formula>BV$23="Sun"</formula>
    </cfRule>
    <cfRule type="expression" dxfId="649" priority="443">
      <formula>BV$23="Sat"</formula>
    </cfRule>
  </conditionalFormatting>
  <conditionalFormatting sqref="BV525:EK526">
    <cfRule type="expression" dxfId="648" priority="440">
      <formula>BV$23="Sun"</formula>
    </cfRule>
    <cfRule type="expression" dxfId="647" priority="439">
      <formula>BV$23="Sat"</formula>
    </cfRule>
  </conditionalFormatting>
  <conditionalFormatting sqref="BV528:EK529">
    <cfRule type="expression" dxfId="646" priority="435">
      <formula>BV$23="Sat"</formula>
    </cfRule>
    <cfRule type="expression" dxfId="645" priority="436">
      <formula>BV$23="Sun"</formula>
    </cfRule>
  </conditionalFormatting>
  <conditionalFormatting sqref="BV531:EK532">
    <cfRule type="expression" dxfId="644" priority="431">
      <formula>BV$23="Sat"</formula>
    </cfRule>
    <cfRule type="expression" dxfId="643" priority="432">
      <formula>BV$23="Sun"</formula>
    </cfRule>
  </conditionalFormatting>
  <conditionalFormatting sqref="BV534:EK535">
    <cfRule type="expression" dxfId="642" priority="427">
      <formula>BV$23="Sat"</formula>
    </cfRule>
    <cfRule type="expression" dxfId="641" priority="428">
      <formula>BV$23="Sun"</formula>
    </cfRule>
  </conditionalFormatting>
  <conditionalFormatting sqref="BV537:EK538">
    <cfRule type="expression" dxfId="640" priority="424">
      <formula>BV$23="Sun"</formula>
    </cfRule>
    <cfRule type="expression" dxfId="639" priority="423">
      <formula>BV$23="Sat"</formula>
    </cfRule>
  </conditionalFormatting>
  <conditionalFormatting sqref="BV540:EK541">
    <cfRule type="expression" dxfId="638" priority="420">
      <formula>BV$23="Sun"</formula>
    </cfRule>
    <cfRule type="expression" dxfId="637" priority="419">
      <formula>BV$23="Sat"</formula>
    </cfRule>
  </conditionalFormatting>
  <conditionalFormatting sqref="BV543:EK544">
    <cfRule type="expression" dxfId="636" priority="415">
      <formula>BV$23="Sat"</formula>
    </cfRule>
    <cfRule type="expression" dxfId="635" priority="416">
      <formula>BV$23="Sun"</formula>
    </cfRule>
  </conditionalFormatting>
  <conditionalFormatting sqref="BV546:EK547">
    <cfRule type="expression" dxfId="634" priority="411">
      <formula>BV$23="Sat"</formula>
    </cfRule>
    <cfRule type="expression" dxfId="633" priority="412">
      <formula>BV$23="Sun"</formula>
    </cfRule>
  </conditionalFormatting>
  <conditionalFormatting sqref="BV549:EK550">
    <cfRule type="expression" dxfId="632" priority="407">
      <formula>BV$23="Sat"</formula>
    </cfRule>
    <cfRule type="expression" dxfId="631" priority="408">
      <formula>BV$23="Sun"</formula>
    </cfRule>
  </conditionalFormatting>
  <conditionalFormatting sqref="BV552:EK553">
    <cfRule type="expression" dxfId="630" priority="404">
      <formula>BV$23="Sun"</formula>
    </cfRule>
    <cfRule type="expression" dxfId="629" priority="403">
      <formula>BV$23="Sat"</formula>
    </cfRule>
  </conditionalFormatting>
  <conditionalFormatting sqref="BV555:EK556">
    <cfRule type="expression" dxfId="628" priority="400">
      <formula>BV$23="Sun"</formula>
    </cfRule>
    <cfRule type="expression" dxfId="627" priority="399">
      <formula>BV$23="Sat"</formula>
    </cfRule>
  </conditionalFormatting>
  <conditionalFormatting sqref="BV558:EK559">
    <cfRule type="expression" dxfId="626" priority="395">
      <formula>BV$23="Sat"</formula>
    </cfRule>
    <cfRule type="expression" dxfId="625" priority="396">
      <formula>BV$23="Sun"</formula>
    </cfRule>
  </conditionalFormatting>
  <conditionalFormatting sqref="BV561:EK562">
    <cfRule type="expression" dxfId="624" priority="392">
      <formula>BV$23="Sun"</formula>
    </cfRule>
    <cfRule type="expression" dxfId="623" priority="391">
      <formula>BV$23="Sat"</formula>
    </cfRule>
  </conditionalFormatting>
  <conditionalFormatting sqref="BV564:EK565">
    <cfRule type="expression" dxfId="622" priority="387">
      <formula>BV$23="Sat"</formula>
    </cfRule>
    <cfRule type="expression" dxfId="621" priority="388">
      <formula>BV$23="Sun"</formula>
    </cfRule>
  </conditionalFormatting>
  <conditionalFormatting sqref="BV567:EK568">
    <cfRule type="expression" dxfId="620" priority="383">
      <formula>BV$23="Sat"</formula>
    </cfRule>
    <cfRule type="expression" dxfId="619" priority="384">
      <formula>BV$23="Sun"</formula>
    </cfRule>
  </conditionalFormatting>
  <conditionalFormatting sqref="BV570:EK571">
    <cfRule type="expression" dxfId="618" priority="379">
      <formula>BV$23="Sat"</formula>
    </cfRule>
    <cfRule type="expression" dxfId="617" priority="380">
      <formula>BV$23="Sun"</formula>
    </cfRule>
  </conditionalFormatting>
  <conditionalFormatting sqref="BV573:EK574">
    <cfRule type="expression" dxfId="616" priority="376">
      <formula>BV$23="Sun"</formula>
    </cfRule>
    <cfRule type="expression" dxfId="615" priority="375">
      <formula>BV$23="Sat"</formula>
    </cfRule>
  </conditionalFormatting>
  <conditionalFormatting sqref="BV576:EK577">
    <cfRule type="expression" dxfId="614" priority="372">
      <formula>BV$23="Sun"</formula>
    </cfRule>
    <cfRule type="expression" dxfId="613" priority="371">
      <formula>BV$23="Sat"</formula>
    </cfRule>
  </conditionalFormatting>
  <conditionalFormatting sqref="BV579:EK580">
    <cfRule type="expression" dxfId="612" priority="367">
      <formula>BV$23="Sat"</formula>
    </cfRule>
    <cfRule type="expression" dxfId="611" priority="368">
      <formula>BV$23="Sun"</formula>
    </cfRule>
  </conditionalFormatting>
  <conditionalFormatting sqref="BV582:EK583">
    <cfRule type="expression" dxfId="610" priority="363">
      <formula>BV$23="Sat"</formula>
    </cfRule>
    <cfRule type="expression" dxfId="609" priority="364">
      <formula>BV$23="Sun"</formula>
    </cfRule>
  </conditionalFormatting>
  <conditionalFormatting sqref="BV585:EK586">
    <cfRule type="expression" dxfId="608" priority="359">
      <formula>BV$23="Sat"</formula>
    </cfRule>
    <cfRule type="expression" dxfId="607" priority="360">
      <formula>BV$23="Sun"</formula>
    </cfRule>
  </conditionalFormatting>
  <conditionalFormatting sqref="BV588:EK589">
    <cfRule type="expression" dxfId="606" priority="356">
      <formula>BV$23="Sun"</formula>
    </cfRule>
    <cfRule type="expression" dxfId="605" priority="355">
      <formula>BV$23="Sat"</formula>
    </cfRule>
  </conditionalFormatting>
  <conditionalFormatting sqref="BV591:EK592">
    <cfRule type="expression" dxfId="604" priority="352">
      <formula>BV$23="Sun"</formula>
    </cfRule>
    <cfRule type="expression" dxfId="603" priority="351">
      <formula>BV$23="Sat"</formula>
    </cfRule>
  </conditionalFormatting>
  <conditionalFormatting sqref="BV594:EK595">
    <cfRule type="expression" dxfId="602" priority="348">
      <formula>BV$23="Sun"</formula>
    </cfRule>
    <cfRule type="expression" dxfId="601" priority="347">
      <formula>BV$23="Sat"</formula>
    </cfRule>
  </conditionalFormatting>
  <conditionalFormatting sqref="BV597:EK598">
    <cfRule type="expression" dxfId="600" priority="344">
      <formula>BV$23="Sun"</formula>
    </cfRule>
    <cfRule type="expression" dxfId="599" priority="343">
      <formula>BV$23="Sat"</formula>
    </cfRule>
  </conditionalFormatting>
  <conditionalFormatting sqref="BV600:EK601">
    <cfRule type="expression" dxfId="598" priority="340">
      <formula>BV$23="Sun"</formula>
    </cfRule>
    <cfRule type="expression" dxfId="597" priority="339">
      <formula>BV$23="Sat"</formula>
    </cfRule>
  </conditionalFormatting>
  <conditionalFormatting sqref="BV603:EK604">
    <cfRule type="expression" dxfId="596" priority="336">
      <formula>BV$23="Sun"</formula>
    </cfRule>
    <cfRule type="expression" dxfId="595" priority="335">
      <formula>BV$23="Sat"</formula>
    </cfRule>
  </conditionalFormatting>
  <conditionalFormatting sqref="BV606:EK607">
    <cfRule type="expression" dxfId="594" priority="332">
      <formula>BV$23="Sun"</formula>
    </cfRule>
    <cfRule type="expression" dxfId="593" priority="331">
      <formula>BV$23="Sat"</formula>
    </cfRule>
  </conditionalFormatting>
  <conditionalFormatting sqref="BV609:EK610">
    <cfRule type="expression" dxfId="592" priority="328">
      <formula>BV$23="Sun"</formula>
    </cfRule>
    <cfRule type="expression" dxfId="591" priority="327">
      <formula>BV$23="Sat"</formula>
    </cfRule>
  </conditionalFormatting>
  <conditionalFormatting sqref="BV612:EK613">
    <cfRule type="expression" dxfId="590" priority="324">
      <formula>BV$23="Sun"</formula>
    </cfRule>
    <cfRule type="expression" dxfId="589" priority="323">
      <formula>BV$23="Sat"</formula>
    </cfRule>
  </conditionalFormatting>
  <conditionalFormatting sqref="BV615:EK616">
    <cfRule type="expression" dxfId="588" priority="319">
      <formula>BV$23="Sat"</formula>
    </cfRule>
    <cfRule type="expression" dxfId="587" priority="320">
      <formula>BV$23="Sun"</formula>
    </cfRule>
  </conditionalFormatting>
  <conditionalFormatting sqref="BV618:EK619">
    <cfRule type="expression" dxfId="586" priority="316">
      <formula>BV$23="Sun"</formula>
    </cfRule>
    <cfRule type="expression" dxfId="585" priority="315">
      <formula>BV$23="Sat"</formula>
    </cfRule>
  </conditionalFormatting>
  <conditionalFormatting sqref="BV621:EK622">
    <cfRule type="expression" dxfId="584" priority="312">
      <formula>BV$23="Sun"</formula>
    </cfRule>
    <cfRule type="expression" dxfId="583" priority="311">
      <formula>BV$23="Sat"</formula>
    </cfRule>
  </conditionalFormatting>
  <conditionalFormatting sqref="BV624:EK625">
    <cfRule type="expression" dxfId="582" priority="307">
      <formula>BV$23="Sat"</formula>
    </cfRule>
    <cfRule type="expression" dxfId="581" priority="308">
      <formula>BV$23="Sun"</formula>
    </cfRule>
  </conditionalFormatting>
  <conditionalFormatting sqref="BV627:EK628">
    <cfRule type="expression" dxfId="580" priority="303">
      <formula>BV$23="Sat"</formula>
    </cfRule>
    <cfRule type="expression" dxfId="579" priority="304">
      <formula>BV$23="Sun"</formula>
    </cfRule>
  </conditionalFormatting>
  <conditionalFormatting sqref="BV630:EK631">
    <cfRule type="expression" dxfId="578" priority="300">
      <formula>BV$23="Sun"</formula>
    </cfRule>
    <cfRule type="expression" dxfId="577" priority="299">
      <formula>BV$23="Sat"</formula>
    </cfRule>
  </conditionalFormatting>
  <conditionalFormatting sqref="BV633:EK634">
    <cfRule type="expression" dxfId="576" priority="296">
      <formula>BV$23="Sun"</formula>
    </cfRule>
    <cfRule type="expression" dxfId="575" priority="295">
      <formula>BV$23="Sat"</formula>
    </cfRule>
  </conditionalFormatting>
  <conditionalFormatting sqref="BV636:EK637">
    <cfRule type="expression" dxfId="574" priority="291">
      <formula>BV$23="Sat"</formula>
    </cfRule>
    <cfRule type="expression" dxfId="573" priority="292">
      <formula>BV$23="Sun"</formula>
    </cfRule>
  </conditionalFormatting>
  <conditionalFormatting sqref="BV639:EK640">
    <cfRule type="expression" dxfId="572" priority="288">
      <formula>BV$23="Sun"</formula>
    </cfRule>
    <cfRule type="expression" dxfId="571" priority="287">
      <formula>BV$23="Sat"</formula>
    </cfRule>
  </conditionalFormatting>
  <conditionalFormatting sqref="BV642:EK643">
    <cfRule type="expression" dxfId="570" priority="284">
      <formula>BV$23="Sun"</formula>
    </cfRule>
    <cfRule type="expression" dxfId="569" priority="283">
      <formula>BV$23="Sat"</formula>
    </cfRule>
  </conditionalFormatting>
  <conditionalFormatting sqref="BV645:EK646">
    <cfRule type="expression" dxfId="568" priority="280">
      <formula>BV$23="Sun"</formula>
    </cfRule>
    <cfRule type="expression" dxfId="567" priority="279">
      <formula>BV$23="Sat"</formula>
    </cfRule>
  </conditionalFormatting>
  <conditionalFormatting sqref="BV648:EK649">
    <cfRule type="expression" dxfId="566" priority="276">
      <formula>BV$23="Sun"</formula>
    </cfRule>
    <cfRule type="expression" dxfId="565" priority="275">
      <formula>BV$23="Sat"</formula>
    </cfRule>
  </conditionalFormatting>
  <conditionalFormatting sqref="BV651:EK652">
    <cfRule type="expression" dxfId="564" priority="271">
      <formula>BV$23="Sat"</formula>
    </cfRule>
    <cfRule type="expression" dxfId="563" priority="272">
      <formula>BV$23="Sun"</formula>
    </cfRule>
  </conditionalFormatting>
  <conditionalFormatting sqref="BV654:EK655">
    <cfRule type="expression" dxfId="562" priority="267">
      <formula>BV$23="Sat"</formula>
    </cfRule>
    <cfRule type="expression" dxfId="561" priority="268">
      <formula>BV$23="Sun"</formula>
    </cfRule>
  </conditionalFormatting>
  <conditionalFormatting sqref="BV657:EK658">
    <cfRule type="expression" dxfId="560" priority="263">
      <formula>BV$23="Sat"</formula>
    </cfRule>
    <cfRule type="expression" dxfId="559" priority="264">
      <formula>BV$23="Sun"</formula>
    </cfRule>
  </conditionalFormatting>
  <conditionalFormatting sqref="BV660:EK661">
    <cfRule type="expression" dxfId="558" priority="259">
      <formula>BV$23="Sat"</formula>
    </cfRule>
    <cfRule type="expression" dxfId="557" priority="260">
      <formula>BV$23="Sun"</formula>
    </cfRule>
  </conditionalFormatting>
  <conditionalFormatting sqref="BV663:EK664">
    <cfRule type="expression" dxfId="556" priority="255">
      <formula>BV$23="Sat"</formula>
    </cfRule>
    <cfRule type="expression" dxfId="555" priority="256">
      <formula>BV$23="Sun"</formula>
    </cfRule>
  </conditionalFormatting>
  <conditionalFormatting sqref="BV666:EK667">
    <cfRule type="expression" dxfId="554" priority="251">
      <formula>BV$23="Sat"</formula>
    </cfRule>
    <cfRule type="expression" dxfId="553" priority="252">
      <formula>BV$23="Sun"</formula>
    </cfRule>
  </conditionalFormatting>
  <conditionalFormatting sqref="BV669:EK670">
    <cfRule type="expression" dxfId="552" priority="248">
      <formula>BV$23="Sun"</formula>
    </cfRule>
    <cfRule type="expression" dxfId="551" priority="247">
      <formula>BV$23="Sat"</formula>
    </cfRule>
  </conditionalFormatting>
  <conditionalFormatting sqref="BV672:EK673">
    <cfRule type="expression" dxfId="550" priority="244">
      <formula>BV$23="Sun"</formula>
    </cfRule>
    <cfRule type="expression" dxfId="549" priority="243">
      <formula>BV$23="Sat"</formula>
    </cfRule>
  </conditionalFormatting>
  <conditionalFormatting sqref="BV675:EK676">
    <cfRule type="expression" dxfId="548" priority="240">
      <formula>BV$23="Sun"</formula>
    </cfRule>
    <cfRule type="expression" dxfId="547" priority="239">
      <formula>BV$23="Sat"</formula>
    </cfRule>
  </conditionalFormatting>
  <conditionalFormatting sqref="BV678:EK679">
    <cfRule type="expression" dxfId="546" priority="236">
      <formula>BV$23="Sun"</formula>
    </cfRule>
    <cfRule type="expression" dxfId="545" priority="235">
      <formula>BV$23="Sat"</formula>
    </cfRule>
  </conditionalFormatting>
  <conditionalFormatting sqref="BV681:EK682">
    <cfRule type="expression" dxfId="544" priority="232">
      <formula>BV$23="Sun"</formula>
    </cfRule>
    <cfRule type="expression" dxfId="543" priority="231">
      <formula>BV$23="Sat"</formula>
    </cfRule>
  </conditionalFormatting>
  <conditionalFormatting sqref="BV684:EK685">
    <cfRule type="expression" dxfId="542" priority="227">
      <formula>BV$23="Sat"</formula>
    </cfRule>
    <cfRule type="expression" dxfId="541" priority="228">
      <formula>BV$23="Sun"</formula>
    </cfRule>
  </conditionalFormatting>
  <conditionalFormatting sqref="BV687:EK688">
    <cfRule type="expression" dxfId="540" priority="223">
      <formula>BV$23="Sat"</formula>
    </cfRule>
    <cfRule type="expression" dxfId="539" priority="224">
      <formula>BV$23="Sun"</formula>
    </cfRule>
  </conditionalFormatting>
  <conditionalFormatting sqref="BV690:EK691">
    <cfRule type="expression" dxfId="538" priority="219">
      <formula>BV$23="Sat"</formula>
    </cfRule>
    <cfRule type="expression" dxfId="537" priority="220">
      <formula>BV$23="Sun"</formula>
    </cfRule>
  </conditionalFormatting>
  <conditionalFormatting sqref="BV693:EK694">
    <cfRule type="expression" dxfId="536" priority="216">
      <formula>BV$23="Sun"</formula>
    </cfRule>
    <cfRule type="expression" dxfId="535" priority="215">
      <formula>BV$23="Sat"</formula>
    </cfRule>
  </conditionalFormatting>
  <conditionalFormatting sqref="BV696:EK697">
    <cfRule type="expression" dxfId="534" priority="212">
      <formula>BV$23="Sun"</formula>
    </cfRule>
    <cfRule type="expression" dxfId="533" priority="211">
      <formula>BV$23="Sat"</formula>
    </cfRule>
  </conditionalFormatting>
  <conditionalFormatting sqref="BV699:EK700">
    <cfRule type="expression" dxfId="532" priority="207">
      <formula>BV$23="Sat"</formula>
    </cfRule>
    <cfRule type="expression" dxfId="531" priority="208">
      <formula>BV$23="Sun"</formula>
    </cfRule>
  </conditionalFormatting>
  <conditionalFormatting sqref="BV702:EK703">
    <cfRule type="expression" dxfId="530" priority="203">
      <formula>BV$23="Sat"</formula>
    </cfRule>
    <cfRule type="expression" dxfId="529" priority="204">
      <formula>BV$23="Sun"</formula>
    </cfRule>
  </conditionalFormatting>
  <conditionalFormatting sqref="BV705:EK706">
    <cfRule type="expression" dxfId="528" priority="199">
      <formula>BV$23="Sat"</formula>
    </cfRule>
    <cfRule type="expression" dxfId="527" priority="200">
      <formula>BV$23="Sun"</formula>
    </cfRule>
  </conditionalFormatting>
  <conditionalFormatting sqref="BV708:EK709">
    <cfRule type="expression" dxfId="526" priority="196">
      <formula>BV$23="Sun"</formula>
    </cfRule>
    <cfRule type="expression" dxfId="525" priority="195">
      <formula>BV$23="Sat"</formula>
    </cfRule>
  </conditionalFormatting>
  <conditionalFormatting sqref="BV711:EK712">
    <cfRule type="expression" dxfId="524" priority="191">
      <formula>BV$23="Sat"</formula>
    </cfRule>
    <cfRule type="expression" dxfId="523" priority="192">
      <formula>BV$23="Sun"</formula>
    </cfRule>
  </conditionalFormatting>
  <conditionalFormatting sqref="BV714:EK715">
    <cfRule type="expression" dxfId="522" priority="187">
      <formula>BV$23="Sat"</formula>
    </cfRule>
    <cfRule type="expression" dxfId="521" priority="188">
      <formula>BV$23="Sun"</formula>
    </cfRule>
  </conditionalFormatting>
  <conditionalFormatting sqref="BV717:EK718">
    <cfRule type="expression" dxfId="520" priority="184">
      <formula>BV$23="Sun"</formula>
    </cfRule>
    <cfRule type="expression" dxfId="519" priority="183">
      <formula>BV$23="Sat"</formula>
    </cfRule>
  </conditionalFormatting>
  <conditionalFormatting sqref="BV720:EK721">
    <cfRule type="expression" dxfId="518" priority="179">
      <formula>BV$23="Sat"</formula>
    </cfRule>
    <cfRule type="expression" dxfId="517" priority="180">
      <formula>BV$23="Sun"</formula>
    </cfRule>
  </conditionalFormatting>
  <conditionalFormatting sqref="BV723:EK724">
    <cfRule type="expression" dxfId="516" priority="175">
      <formula>BV$23="Sat"</formula>
    </cfRule>
    <cfRule type="expression" dxfId="515" priority="176">
      <formula>BV$23="Sun"</formula>
    </cfRule>
  </conditionalFormatting>
  <conditionalFormatting sqref="BV726:EK727">
    <cfRule type="expression" dxfId="514" priority="171">
      <formula>BV$23="Sat"</formula>
    </cfRule>
    <cfRule type="expression" dxfId="513" priority="172">
      <formula>BV$23="Sun"</formula>
    </cfRule>
  </conditionalFormatting>
  <conditionalFormatting sqref="BV729:EK730">
    <cfRule type="expression" dxfId="512" priority="167">
      <formula>BV$23="Sat"</formula>
    </cfRule>
    <cfRule type="expression" dxfId="511" priority="168">
      <formula>BV$23="Sun"</formula>
    </cfRule>
  </conditionalFormatting>
  <conditionalFormatting sqref="BV732:EK733">
    <cfRule type="expression" dxfId="510" priority="163">
      <formula>BV$23="Sat"</formula>
    </cfRule>
    <cfRule type="expression" dxfId="509" priority="164">
      <formula>BV$23="Sun"</formula>
    </cfRule>
  </conditionalFormatting>
  <conditionalFormatting sqref="BV735:EK736">
    <cfRule type="expression" dxfId="508" priority="159">
      <formula>BV$23="Sat"</formula>
    </cfRule>
    <cfRule type="expression" dxfId="507" priority="160">
      <formula>BV$23="Sun"</formula>
    </cfRule>
  </conditionalFormatting>
  <conditionalFormatting sqref="BV738:EK739">
    <cfRule type="expression" dxfId="506" priority="151">
      <formula>BV$23="Sat"</formula>
    </cfRule>
    <cfRule type="expression" dxfId="505" priority="152">
      <formula>BV$23="Sun"</formula>
    </cfRule>
  </conditionalFormatting>
  <conditionalFormatting sqref="BV306:EM344">
    <cfRule type="expression" dxfId="504" priority="610">
      <formula>BV$23="Sun"</formula>
    </cfRule>
    <cfRule type="expression" dxfId="503" priority="611">
      <formula>BV$23="Sat"</formula>
    </cfRule>
  </conditionalFormatting>
  <conditionalFormatting sqref="BV348:EM385">
    <cfRule type="expression" dxfId="502" priority="608">
      <formula>BV$23="Sat"</formula>
    </cfRule>
    <cfRule type="expression" dxfId="501" priority="609">
      <formula>BV$23="Sun"</formula>
    </cfRule>
  </conditionalFormatting>
  <conditionalFormatting sqref="BV387:EM388">
    <cfRule type="expression" dxfId="500" priority="606">
      <formula>BV$23="Sat"</formula>
    </cfRule>
    <cfRule type="expression" dxfId="499" priority="607">
      <formula>BV$23="Sun"</formula>
    </cfRule>
  </conditionalFormatting>
  <conditionalFormatting sqref="BV390:EM391">
    <cfRule type="expression" dxfId="498" priority="605">
      <formula>BV$23="Sun"</formula>
    </cfRule>
    <cfRule type="expression" dxfId="497" priority="604">
      <formula>BV$23="Sat"</formula>
    </cfRule>
  </conditionalFormatting>
  <conditionalFormatting sqref="BV393:EM394">
    <cfRule type="expression" dxfId="496" priority="603">
      <formula>BV$23="Sun"</formula>
    </cfRule>
    <cfRule type="expression" dxfId="495" priority="602">
      <formula>BV$23="Sat"</formula>
    </cfRule>
  </conditionalFormatting>
  <conditionalFormatting sqref="BV396:EM397">
    <cfRule type="expression" dxfId="494" priority="600">
      <formula>BV$23="Sat"</formula>
    </cfRule>
    <cfRule type="expression" dxfId="493" priority="601">
      <formula>BV$23="Sun"</formula>
    </cfRule>
  </conditionalFormatting>
  <conditionalFormatting sqref="BV399:EM418">
    <cfRule type="expression" dxfId="492" priority="599">
      <formula>BV$23="Sun"</formula>
    </cfRule>
    <cfRule type="expression" dxfId="491" priority="598">
      <formula>BV$23="Sat"</formula>
    </cfRule>
  </conditionalFormatting>
  <conditionalFormatting sqref="BV420:EM421">
    <cfRule type="expression" dxfId="490" priority="597">
      <formula>BV$23="Sun"</formula>
    </cfRule>
    <cfRule type="expression" dxfId="489" priority="596">
      <formula>BV$23="Sat"</formula>
    </cfRule>
  </conditionalFormatting>
  <conditionalFormatting sqref="BV423:EM424">
    <cfRule type="expression" dxfId="488" priority="595">
      <formula>BV$23="Sun"</formula>
    </cfRule>
    <cfRule type="expression" dxfId="487" priority="594">
      <formula>BV$23="Sat"</formula>
    </cfRule>
  </conditionalFormatting>
  <conditionalFormatting sqref="BV426:EM427">
    <cfRule type="expression" dxfId="486" priority="593">
      <formula>BV$23="Sun"</formula>
    </cfRule>
    <cfRule type="expression" dxfId="485"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84" priority="733">
      <formula>K24&gt;20</formula>
    </cfRule>
  </conditionalFormatting>
  <conditionalFormatting sqref="BW432:BW434 DD432:DD434 EJ432:EJ434">
    <cfRule type="expression" dxfId="483" priority="574">
      <formula>BW432&gt;40</formula>
    </cfRule>
    <cfRule type="expression" dxfId="482" priority="575">
      <formula>BW432&gt;20</formula>
    </cfRule>
  </conditionalFormatting>
  <conditionalFormatting sqref="BW435:BW437 DD435:DD437 EJ435:EJ437">
    <cfRule type="expression" dxfId="481" priority="568">
      <formula>BW435&gt;40</formula>
    </cfRule>
    <cfRule type="expression" dxfId="480" priority="569">
      <formula>BW435&gt;20</formula>
    </cfRule>
  </conditionalFormatting>
  <conditionalFormatting sqref="BW438:BW440 DD438:DD440 EJ438:EJ440">
    <cfRule type="expression" dxfId="479" priority="562">
      <formula>BW438&gt;40</formula>
    </cfRule>
    <cfRule type="expression" dxfId="478" priority="563">
      <formula>BW438&gt;20</formula>
    </cfRule>
  </conditionalFormatting>
  <conditionalFormatting sqref="BW441:BW443 DD441:DD443 EJ441:EJ443">
    <cfRule type="expression" dxfId="477" priority="556">
      <formula>BW441&gt;40</formula>
    </cfRule>
    <cfRule type="expression" dxfId="476" priority="557">
      <formula>BW441&gt;20</formula>
    </cfRule>
  </conditionalFormatting>
  <conditionalFormatting sqref="BW444:BW740 DD444:DD740 EJ444:EJ740 LX24:LX740 FQ432:FQ740 GW432:GW740 ID432:ID740 JK432:JK740 KQ432:KQ740 ND432:ND740">
    <cfRule type="expression" dxfId="475" priority="550">
      <formula>BW24&gt;40</formula>
    </cfRule>
  </conditionalFormatting>
  <conditionalFormatting sqref="BX22:DB23">
    <cfRule type="expression" dxfId="474" priority="739">
      <formula>BX$22=TODAY()</formula>
    </cfRule>
  </conditionalFormatting>
  <conditionalFormatting sqref="BX204:DB310 DW345 DW348 DW354 DW357 DW360">
    <cfRule type="expression" dxfId="473" priority="626">
      <formula>BX$23="Sun"</formula>
    </cfRule>
    <cfRule type="expression" dxfId="472" priority="627">
      <formula>BX$23="Sat"</formula>
    </cfRule>
  </conditionalFormatting>
  <conditionalFormatting sqref="BX346:DB349">
    <cfRule type="expression" dxfId="471" priority="644">
      <formula>BX$23="Sun"</formula>
    </cfRule>
    <cfRule type="expression" dxfId="470" priority="645">
      <formula>BX$23="Sat"</formula>
    </cfRule>
  </conditionalFormatting>
  <conditionalFormatting sqref="BX366:DB367">
    <cfRule type="expression" dxfId="469" priority="622">
      <formula>BX$23="Sun"</formula>
    </cfRule>
    <cfRule type="expression" dxfId="468" priority="623">
      <formula>BX$23="Sat"</formula>
    </cfRule>
  </conditionalFormatting>
  <conditionalFormatting sqref="BX378:DB398">
    <cfRule type="expression" dxfId="467" priority="618">
      <formula>BX$23="Sun"</formula>
    </cfRule>
    <cfRule type="expression" dxfId="466" priority="619">
      <formula>BX$23="Sat"</formula>
    </cfRule>
  </conditionalFormatting>
  <conditionalFormatting sqref="DE204:EH221 DE222:DV226 DX222:EH226 DW222:DW227">
    <cfRule type="expression" dxfId="465" priority="612">
      <formula>DE$23="Sun"</formula>
    </cfRule>
    <cfRule type="expression" dxfId="464" priority="613">
      <formula>DE$23="Sat"</formula>
    </cfRule>
  </conditionalFormatting>
  <conditionalFormatting sqref="DW387 DW390 DW393 DW396 DW399 DW417 DW420 DW423">
    <cfRule type="expression" dxfId="463" priority="620">
      <formula>DW$23="Sat"</formula>
    </cfRule>
    <cfRule type="expression" dxfId="462" priority="621">
      <formula>DW$23="Sun"</formula>
    </cfRule>
  </conditionalFormatting>
  <conditionalFormatting sqref="EK204:EM740 EO204:FO740 GX204:IB740 IE204:JI740 LY204:NB740 DE227:EH740 L310:AP740 AS312:BU740 JL366:KO740 BX417:DB740 FR432:GU740">
    <cfRule type="expression" dxfId="461" priority="157">
      <formula>L$23="Sun"</formula>
    </cfRule>
    <cfRule type="expression" dxfId="460" priority="158">
      <formula>L$23="Sat"</formula>
    </cfRule>
  </conditionalFormatting>
  <conditionalFormatting sqref="EK22:FO23">
    <cfRule type="expression" dxfId="459" priority="738">
      <formula>EK$22=TODAY()</formula>
    </cfRule>
  </conditionalFormatting>
  <conditionalFormatting sqref="EL24:EM305 J163:EK165 J166:DN166 DP166:EK166 J167:EK167 J309:J311">
    <cfRule type="expression" dxfId="458" priority="638">
      <formula>J$23="Sat"</formula>
    </cfRule>
    <cfRule type="expression" dxfId="457" priority="639">
      <formula>J$23="Sun"</formula>
    </cfRule>
  </conditionalFormatting>
  <conditionalFormatting sqref="EO24:IO74 EN24:EN593 EO75:GR76 GS75:LL77 EO77:GP77 GR77 EL429:EM593">
    <cfRule type="expression" dxfId="456" priority="616">
      <formula>EL$23="Sat"</formula>
    </cfRule>
    <cfRule type="expression" dxfId="455" priority="617">
      <formula>EL$23="Sun"</formula>
    </cfRule>
  </conditionalFormatting>
  <conditionalFormatting sqref="EO306:JL306">
    <cfRule type="expression" dxfId="454" priority="587">
      <formula>EO$23="Sun"</formula>
    </cfRule>
    <cfRule type="expression" dxfId="453" priority="586">
      <formula>EO$23="Sat"</formula>
    </cfRule>
  </conditionalFormatting>
  <conditionalFormatting sqref="EO433:KX433">
    <cfRule type="expression" dxfId="452" priority="125">
      <formula>EO$23="Sat"</formula>
    </cfRule>
    <cfRule type="expression" dxfId="451" priority="126">
      <formula>EO$23="Sun"</formula>
    </cfRule>
  </conditionalFormatting>
  <conditionalFormatting sqref="EO436:KX436">
    <cfRule type="expression" dxfId="450" priority="123">
      <formula>EO$23="Sat"</formula>
    </cfRule>
    <cfRule type="expression" dxfId="449" priority="124">
      <formula>EO$23="Sun"</formula>
    </cfRule>
  </conditionalFormatting>
  <conditionalFormatting sqref="EO439:KX439">
    <cfRule type="expression" dxfId="448" priority="122">
      <formula>EO$23="Sun"</formula>
    </cfRule>
    <cfRule type="expression" dxfId="447" priority="121">
      <formula>EO$23="Sat"</formula>
    </cfRule>
  </conditionalFormatting>
  <conditionalFormatting sqref="EO442:KX442">
    <cfRule type="expression" dxfId="446" priority="120">
      <formula>EO$23="Sun"</formula>
    </cfRule>
    <cfRule type="expression" dxfId="445" priority="119">
      <formula>EO$23="Sat"</formula>
    </cfRule>
  </conditionalFormatting>
  <conditionalFormatting sqref="EO445:LA445">
    <cfRule type="expression" dxfId="444" priority="118">
      <formula>EO$23="Sun"</formula>
    </cfRule>
    <cfRule type="expression" dxfId="443"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42" priority="730">
      <formula>L$23="Sun"</formula>
    </cfRule>
    <cfRule type="expression" dxfId="441" priority="731">
      <formula>L$23="Sat"</formula>
    </cfRule>
  </conditionalFormatting>
  <conditionalFormatting sqref="FU334:FV335">
    <cfRule type="expression" dxfId="440" priority="590">
      <formula>FU$23="Sat"</formula>
    </cfRule>
    <cfRule type="expression" dxfId="439" priority="591">
      <formula>FU$23="Sun"</formula>
    </cfRule>
  </conditionalFormatting>
  <conditionalFormatting sqref="GQ204:GU305">
    <cfRule type="expression" dxfId="438" priority="583">
      <formula>GQ$23="Sun"</formula>
    </cfRule>
    <cfRule type="expression" dxfId="437" priority="582">
      <formula>GQ$23="Sat"</formula>
    </cfRule>
  </conditionalFormatting>
  <conditionalFormatting sqref="GS190:GS191">
    <cfRule type="expression" dxfId="436" priority="585">
      <formula>GS$23="Sun"</formula>
    </cfRule>
    <cfRule type="expression" dxfId="435" priority="584">
      <formula>GS$23="Sat"</formula>
    </cfRule>
  </conditionalFormatting>
  <conditionalFormatting sqref="GS201:GS203">
    <cfRule type="expression" dxfId="434" priority="589">
      <formula>GS$23="Sun"</formula>
    </cfRule>
    <cfRule type="expression" dxfId="433" priority="588">
      <formula>GS$23="Sat"</formula>
    </cfRule>
  </conditionalFormatting>
  <conditionalFormatting sqref="GX22:IB23">
    <cfRule type="expression" dxfId="432" priority="737">
      <formula>GX$22=TODAY()</formula>
    </cfRule>
  </conditionalFormatting>
  <conditionalFormatting sqref="IE22:JI23">
    <cfRule type="expression" dxfId="431"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30" priority="156">
      <formula>J$23="Sun"</formula>
    </cfRule>
    <cfRule type="expression" dxfId="429" priority="155">
      <formula>J$23="Sat"</formula>
    </cfRule>
  </conditionalFormatting>
  <conditionalFormatting sqref="JL204:KO332">
    <cfRule type="expression" dxfId="428" priority="579">
      <formula>JL$23="Sun"</formula>
    </cfRule>
    <cfRule type="expression" dxfId="427" priority="578">
      <formula>JL$23="Sat"</formula>
    </cfRule>
  </conditionalFormatting>
  <conditionalFormatting sqref="JO102:JO104">
    <cfRule type="expression" dxfId="426" priority="581">
      <formula>JO$23="Sun"</formula>
    </cfRule>
    <cfRule type="expression" dxfId="425" priority="580">
      <formula>JO$23="Sat"</formula>
    </cfRule>
  </conditionalFormatting>
  <conditionalFormatting sqref="KR78:LL78">
    <cfRule type="expression" dxfId="424" priority="150">
      <formula>KR$23="Sun"</formula>
    </cfRule>
    <cfRule type="expression" dxfId="423" priority="149">
      <formula>KR$23="Sat"</formula>
    </cfRule>
  </conditionalFormatting>
  <conditionalFormatting sqref="KR81:LL81">
    <cfRule type="expression" dxfId="422" priority="148">
      <formula>KR$23="Sun"</formula>
    </cfRule>
    <cfRule type="expression" dxfId="421" priority="147">
      <formula>KR$23="Sat"</formula>
    </cfRule>
  </conditionalFormatting>
  <conditionalFormatting sqref="KR83:LL84">
    <cfRule type="expression" dxfId="420" priority="102">
      <formula>KR$23="Sun"</formula>
    </cfRule>
    <cfRule type="expression" dxfId="419" priority="101">
      <formula>KR$23="Sat"</formula>
    </cfRule>
  </conditionalFormatting>
  <conditionalFormatting sqref="KR87:LL87">
    <cfRule type="expression" dxfId="418" priority="141">
      <formula>KR$23="Sat"</formula>
    </cfRule>
    <cfRule type="expression" dxfId="417" priority="142">
      <formula>KR$23="Sun"</formula>
    </cfRule>
  </conditionalFormatting>
  <conditionalFormatting sqref="KR90:LL90">
    <cfRule type="expression" dxfId="416" priority="139">
      <formula>KR$23="Sat"</formula>
    </cfRule>
    <cfRule type="expression" dxfId="415" priority="140">
      <formula>KR$23="Sun"</formula>
    </cfRule>
  </conditionalFormatting>
  <conditionalFormatting sqref="KR93:LL93">
    <cfRule type="expression" dxfId="414" priority="146">
      <formula>KR$23="Sun"</formula>
    </cfRule>
    <cfRule type="expression" dxfId="413" priority="145">
      <formula>KR$23="Sat"</formula>
    </cfRule>
  </conditionalFormatting>
  <conditionalFormatting sqref="KR433:LL434">
    <cfRule type="expression" dxfId="412" priority="86">
      <formula>KR$23="Sun"</formula>
    </cfRule>
    <cfRule type="expression" dxfId="411" priority="85">
      <formula>KR$23="Sat"</formula>
    </cfRule>
  </conditionalFormatting>
  <conditionalFormatting sqref="KR436:LL437">
    <cfRule type="expression" dxfId="410" priority="83">
      <formula>KR$23="Sat"</formula>
    </cfRule>
    <cfRule type="expression" dxfId="409" priority="84">
      <formula>KR$23="Sun"</formula>
    </cfRule>
  </conditionalFormatting>
  <conditionalFormatting sqref="KR439:LL440">
    <cfRule type="expression" dxfId="408" priority="82">
      <formula>KR$23="Sun"</formula>
    </cfRule>
    <cfRule type="expression" dxfId="407" priority="81">
      <formula>KR$23="Sat"</formula>
    </cfRule>
  </conditionalFormatting>
  <conditionalFormatting sqref="KR442:LL443">
    <cfRule type="expression" dxfId="406" priority="80">
      <formula>KR$23="Sun"</formula>
    </cfRule>
    <cfRule type="expression" dxfId="405" priority="79">
      <formula>KR$23="Sat"</formula>
    </cfRule>
  </conditionalFormatting>
  <conditionalFormatting sqref="KR445:LL446">
    <cfRule type="expression" dxfId="404" priority="78">
      <formula>KR$23="Sun"</formula>
    </cfRule>
    <cfRule type="expression" dxfId="403" priority="77">
      <formula>KR$23="Sat"</formula>
    </cfRule>
  </conditionalFormatting>
  <conditionalFormatting sqref="KR22:LV23">
    <cfRule type="expression" dxfId="402" priority="735">
      <formula>KR$22=TODAY()</formula>
    </cfRule>
  </conditionalFormatting>
  <conditionalFormatting sqref="KT99:LL99">
    <cfRule type="expression" dxfId="401" priority="138">
      <formula>KT$23="Sun"</formula>
    </cfRule>
    <cfRule type="expression" dxfId="400" priority="137">
      <formula>KT$23="Sat"</formula>
    </cfRule>
  </conditionalFormatting>
  <conditionalFormatting sqref="KT105:LL105">
    <cfRule type="expression" dxfId="399" priority="136">
      <formula>KT$23="Sun"</formula>
    </cfRule>
    <cfRule type="expression" dxfId="398" priority="135">
      <formula>KT$23="Sat"</formula>
    </cfRule>
  </conditionalFormatting>
  <conditionalFormatting sqref="KT108:LL108">
    <cfRule type="expression" dxfId="397" priority="134">
      <formula>KT$23="Sun"</formula>
    </cfRule>
    <cfRule type="expression" dxfId="396" priority="133">
      <formula>KT$23="Sat"</formula>
    </cfRule>
  </conditionalFormatting>
  <conditionalFormatting sqref="KT114:LL114">
    <cfRule type="expression" dxfId="395" priority="131">
      <formula>KT$23="Sat"</formula>
    </cfRule>
    <cfRule type="expression" dxfId="394" priority="132">
      <formula>KT$23="Sun"</formula>
    </cfRule>
  </conditionalFormatting>
  <conditionalFormatting sqref="KT126:LL126">
    <cfRule type="expression" dxfId="393" priority="129">
      <formula>KT$23="Sat"</formula>
    </cfRule>
    <cfRule type="expression" dxfId="392" priority="130">
      <formula>KT$23="Sun"</formula>
    </cfRule>
  </conditionalFormatting>
  <conditionalFormatting sqref="KT201:LL201">
    <cfRule type="expression" dxfId="391" priority="127">
      <formula>KT$23="Sat"</formula>
    </cfRule>
    <cfRule type="expression" dxfId="390" priority="128">
      <formula>KT$23="Sun"</formula>
    </cfRule>
  </conditionalFormatting>
  <conditionalFormatting sqref="KY85:LL86">
    <cfRule type="expression" dxfId="389" priority="76">
      <formula>KY$23="Sun"</formula>
    </cfRule>
    <cfRule type="expression" dxfId="388" priority="75">
      <formula>KY$23="Sat"</formula>
    </cfRule>
  </conditionalFormatting>
  <conditionalFormatting sqref="KY91:LL92">
    <cfRule type="expression" dxfId="387" priority="72">
      <formula>KY$23="Sun"</formula>
    </cfRule>
    <cfRule type="expression" dxfId="386" priority="71">
      <formula>KY$23="Sat"</formula>
    </cfRule>
  </conditionalFormatting>
  <conditionalFormatting sqref="LC89:LH89">
    <cfRule type="expression" dxfId="385" priority="114">
      <formula>LC$23="Sun"</formula>
    </cfRule>
    <cfRule type="expression" dxfId="384" priority="113">
      <formula>LC$23="Sat"</formula>
    </cfRule>
  </conditionalFormatting>
  <conditionalFormatting sqref="LC101:LH101">
    <cfRule type="expression" dxfId="383" priority="112">
      <formula>LC$23="Sun"</formula>
    </cfRule>
    <cfRule type="expression" dxfId="382" priority="111">
      <formula>LC$23="Sat"</formula>
    </cfRule>
  </conditionalFormatting>
  <conditionalFormatting sqref="LC104:LH104">
    <cfRule type="expression" dxfId="381" priority="110">
      <formula>LC$23="Sun"</formula>
    </cfRule>
    <cfRule type="expression" dxfId="380" priority="109">
      <formula>LC$23="Sat"</formula>
    </cfRule>
  </conditionalFormatting>
  <conditionalFormatting sqref="LC110:LH110">
    <cfRule type="expression" dxfId="379" priority="108">
      <formula>LC$23="Sun"</formula>
    </cfRule>
    <cfRule type="expression" dxfId="378" priority="107">
      <formula>LC$23="Sat"</formula>
    </cfRule>
  </conditionalFormatting>
  <conditionalFormatting sqref="LC116:LH116">
    <cfRule type="expression" dxfId="377" priority="105">
      <formula>LC$23="Sat"</formula>
    </cfRule>
    <cfRule type="expression" dxfId="376" priority="106">
      <formula>LC$23="Sun"</formula>
    </cfRule>
  </conditionalFormatting>
  <conditionalFormatting sqref="LH128:LL128">
    <cfRule type="expression" dxfId="375" priority="104">
      <formula>LH$23="Sun"</formula>
    </cfRule>
    <cfRule type="expression" dxfId="374" priority="103">
      <formula>LH$23="Sat"</formula>
    </cfRule>
  </conditionalFormatting>
  <conditionalFormatting sqref="LI88:LL89">
    <cfRule type="expression" dxfId="373" priority="73">
      <formula>LI$23="Sat"</formula>
    </cfRule>
    <cfRule type="expression" dxfId="372" priority="74">
      <formula>LI$23="Sun"</formula>
    </cfRule>
  </conditionalFormatting>
  <conditionalFormatting sqref="LI100:LL101">
    <cfRule type="expression" dxfId="371" priority="69">
      <formula>LI$23="Sat"</formula>
    </cfRule>
    <cfRule type="expression" dxfId="370" priority="70">
      <formula>LI$23="Sun"</formula>
    </cfRule>
  </conditionalFormatting>
  <conditionalFormatting sqref="LI103:LL104">
    <cfRule type="expression" dxfId="369" priority="68">
      <formula>LI$23="Sun"</formula>
    </cfRule>
    <cfRule type="expression" dxfId="368" priority="67">
      <formula>LI$23="Sat"</formula>
    </cfRule>
  </conditionalFormatting>
  <conditionalFormatting sqref="LI109:LL110">
    <cfRule type="expression" dxfId="367" priority="66">
      <formula>LI$23="Sun"</formula>
    </cfRule>
    <cfRule type="expression" dxfId="366" priority="65">
      <formula>LI$23="Sat"</formula>
    </cfRule>
  </conditionalFormatting>
  <conditionalFormatting sqref="LI115:LL116">
    <cfRule type="expression" dxfId="365" priority="63">
      <formula>LI$23="Sat"</formula>
    </cfRule>
    <cfRule type="expression" dxfId="364" priority="64">
      <formula>LI$23="Sun"</formula>
    </cfRule>
  </conditionalFormatting>
  <conditionalFormatting sqref="LI202:LL203">
    <cfRule type="expression" dxfId="363" priority="62">
      <formula>LI$23="Sun"</formula>
    </cfRule>
    <cfRule type="expression" dxfId="362" priority="61">
      <formula>LI$23="Sat"</formula>
    </cfRule>
  </conditionalFormatting>
  <conditionalFormatting sqref="LM29:LM739">
    <cfRule type="expression" dxfId="361" priority="2">
      <formula>LM$23="Sun"</formula>
    </cfRule>
    <cfRule type="expression" dxfId="360" priority="1">
      <formula>LM$23="Sat"</formula>
    </cfRule>
  </conditionalFormatting>
  <conditionalFormatting sqref="LX24:LX740 FQ432:FQ740 GW432:GW740 ID432:ID740 JK432:JK740 KQ432:KQ740 ND432:ND740 BW444:BW740 DD444:DD740 EJ444:EJ740">
    <cfRule type="expression" dxfId="359" priority="551">
      <formula>BW24&gt;20</formula>
    </cfRule>
  </conditionalFormatting>
  <conditionalFormatting sqref="ND309:NE311">
    <cfRule type="expression" dxfId="358" priority="624">
      <formula>ND$23="Sat"</formula>
    </cfRule>
    <cfRule type="expression" dxfId="357" priority="625">
      <formula>ND$23="Sun"</formula>
    </cfRule>
  </conditionalFormatting>
  <conditionalFormatting sqref="NE309:NE311">
    <cfRule type="expression" dxfId="356" priority="640">
      <formula>NE309&gt;40</formula>
    </cfRule>
    <cfRule type="expression" dxfId="355" priority="641">
      <formula>NE309&gt;20</formula>
    </cfRule>
  </conditionalFormatting>
  <conditionalFormatting sqref="NE22:OI23">
    <cfRule type="expression" dxfId="354" priority="734">
      <formula>NE$22=TODAY()</formula>
    </cfRule>
  </conditionalFormatting>
  <conditionalFormatting sqref="NE204:OI281">
    <cfRule type="expression" dxfId="353" priority="724">
      <formula>NE$23="Sun"</formula>
    </cfRule>
    <cfRule type="expression" dxfId="352" priority="725">
      <formula>NE$23="Sat"</formula>
    </cfRule>
  </conditionalFormatting>
  <conditionalFormatting sqref="NK309:NK311">
    <cfRule type="expression" dxfId="351" priority="746">
      <formula>$NK309&gt;300</formula>
    </cfRule>
  </conditionalFormatting>
  <conditionalFormatting sqref="NL309:OI311">
    <cfRule type="expression" dxfId="350" priority="642">
      <formula>J$23="Sun"</formula>
    </cfRule>
    <cfRule type="expression" dxfId="349" priority="643">
      <formula>J$23="Sat"</formula>
    </cfRule>
  </conditionalFormatting>
  <conditionalFormatting sqref="OJ309:OK311 ON309:PQ311 SH309:TK311 UU309:VX311">
    <cfRule type="expression" dxfId="348" priority="652">
      <formula>FN$23="Sun"</formula>
    </cfRule>
    <cfRule type="expression" dxfId="347" priority="653">
      <formula>FN$23="Sat"</formula>
    </cfRule>
  </conditionalFormatting>
  <conditionalFormatting sqref="OJ309:VZ311">
    <cfRule type="expression" dxfId="346" priority="747">
      <formula>FN$23="Sat"</formula>
    </cfRule>
    <cfRule type="expression" dxfId="345" priority="748">
      <formula>FN$23="Sun"</formula>
    </cfRule>
  </conditionalFormatting>
  <conditionalFormatting sqref="PT309:QX311">
    <cfRule type="expression" dxfId="344" priority="651">
      <formula>GX$23="Sat"</formula>
    </cfRule>
    <cfRule type="expression" dxfId="343" priority="650">
      <formula>GX$23="Sun"</formula>
    </cfRule>
  </conditionalFormatting>
  <conditionalFormatting sqref="RA309:SE311">
    <cfRule type="expression" dxfId="342" priority="648">
      <formula>IE$23="Sun"</formula>
    </cfRule>
    <cfRule type="expression" dxfId="341" priority="649">
      <formula>IE$23="Sat"</formula>
    </cfRule>
  </conditionalFormatting>
  <conditionalFormatting sqref="TN309:UR311">
    <cfRule type="expression" dxfId="340" priority="646">
      <formula>KR$23="Sun"</formula>
    </cfRule>
    <cfRule type="expression" dxfId="339"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51"/>
  <sheetViews>
    <sheetView showGridLines="0" tabSelected="1" zoomScale="70" zoomScaleNormal="70" workbookViewId="0">
      <pane xSplit="7" ySplit="23" topLeftCell="H24" activePane="bottomRight" state="frozen"/>
      <selection pane="topRight" activeCell="H1" sqref="H1"/>
      <selection pane="bottomLeft" activeCell="A24" sqref="A24"/>
      <selection pane="bottomRight" activeCell="L24" sqref="L24:N249"/>
    </sheetView>
  </sheetViews>
  <sheetFormatPr defaultColWidth="9.08984375" defaultRowHeight="21" customHeight="1" outlineLevelRow="1" outlineLevelCol="1" x14ac:dyDescent="0.3"/>
  <cols>
    <col min="1" max="1" width="6" style="3" customWidth="1"/>
    <col min="2" max="2" width="3.36328125" style="3" customWidth="1"/>
    <col min="3" max="3" width="4" style="2" customWidth="1"/>
    <col min="4" max="4" width="12" style="2" customWidth="1"/>
    <col min="5" max="5" width="22.6328125" style="2" customWidth="1"/>
    <col min="6" max="6" width="17.26953125" style="2" customWidth="1"/>
    <col min="7" max="7" width="11.08984375" style="2" customWidth="1"/>
    <col min="8" max="8" width="8.6328125" style="10" customWidth="1"/>
    <col min="9" max="9" width="7.90625" style="10" customWidth="1"/>
    <col min="10" max="10" width="8.6328125" style="10" customWidth="1"/>
    <col min="11" max="11" width="11.54296875" style="10" customWidth="1"/>
    <col min="12" max="42" width="8.6328125" style="3" customWidth="1" outlineLevel="1"/>
    <col min="43" max="44" width="8.6328125" style="10" customWidth="1"/>
    <col min="45" max="75" width="8.6328125" style="3" hidden="1" customWidth="1" outlineLevel="1"/>
    <col min="76" max="76" width="8.6328125" style="10" customWidth="1" collapsed="1"/>
    <col min="77" max="77" width="8.6328125" style="10" customWidth="1"/>
    <col min="78" max="107" width="8.6328125" style="3" hidden="1" customWidth="1" outlineLevel="1"/>
    <col min="108" max="108" width="8.6328125" style="10" customWidth="1" collapsed="1"/>
    <col min="109" max="109" width="8.6328125" style="10" customWidth="1"/>
    <col min="110" max="140" width="8.6328125" style="3" hidden="1" customWidth="1" outlineLevel="1"/>
    <col min="141" max="141" width="8.6328125" style="10" customWidth="1" collapsed="1"/>
    <col min="142" max="142" width="8.6328125" style="10" customWidth="1"/>
    <col min="143" max="161" width="8.6328125" style="3" hidden="1" customWidth="1" outlineLevel="1"/>
    <col min="162" max="162" width="9.6328125" style="3" hidden="1" customWidth="1" outlineLevel="1"/>
    <col min="163" max="163" width="8.6328125" style="3" hidden="1" customWidth="1" outlineLevel="1"/>
    <col min="164" max="164" width="10" style="3" hidden="1" customWidth="1" outlineLevel="1"/>
    <col min="165" max="172" width="9.08984375" style="3" hidden="1" customWidth="1" outlineLevel="1"/>
    <col min="173" max="173" width="9.08984375" style="10" customWidth="1" collapsed="1"/>
    <col min="174" max="174" width="9.08984375" style="10" customWidth="1"/>
    <col min="175" max="205" width="8.6328125" style="3" hidden="1" customWidth="1" outlineLevel="1"/>
    <col min="206" max="206" width="9.08984375" style="3" collapsed="1"/>
    <col min="207" max="16384" width="9.08984375" style="3"/>
  </cols>
  <sheetData>
    <row r="1" spans="3:205" ht="6" hidden="1" customHeight="1" outlineLevel="1" x14ac:dyDescent="0.3"/>
    <row r="2" spans="3:205" s="7" customFormat="1" ht="18" hidden="1" customHeight="1" outlineLevel="1" x14ac:dyDescent="0.35">
      <c r="C2" s="1"/>
      <c r="D2" s="4"/>
      <c r="E2" s="416" t="s">
        <v>0</v>
      </c>
      <c r="F2" s="419" t="s">
        <v>1</v>
      </c>
      <c r="G2" s="419"/>
      <c r="H2" s="410">
        <f ca="1">TODAY()</f>
        <v>46204</v>
      </c>
      <c r="I2" s="410"/>
    </row>
    <row r="3" spans="3:205" s="7" customFormat="1" ht="18" hidden="1" customHeight="1" outlineLevel="1" x14ac:dyDescent="0.35">
      <c r="C3" s="1"/>
      <c r="D3" s="4"/>
      <c r="E3" s="416"/>
      <c r="F3" s="420" t="s">
        <v>2</v>
      </c>
      <c r="G3" s="420"/>
      <c r="H3" s="411">
        <f ca="1">WEEKNUM(H2,1)</f>
        <v>27</v>
      </c>
      <c r="I3" s="411"/>
    </row>
    <row r="4" spans="3:205" ht="14.25" hidden="1" customHeight="1" outlineLevel="1" x14ac:dyDescent="0.3">
      <c r="E4" s="6"/>
    </row>
    <row r="5" spans="3:205" s="7" customFormat="1" ht="15" hidden="1" customHeight="1" outlineLevel="1" x14ac:dyDescent="0.35">
      <c r="C5" s="4"/>
      <c r="D5" s="4"/>
      <c r="E5" s="412" t="s">
        <v>5</v>
      </c>
      <c r="F5" s="421" t="s">
        <v>6</v>
      </c>
      <c r="G5" s="421"/>
      <c r="H5" s="401" t="str">
        <f>IFERROR(AVERAGE(#REF!,#REF!,#REF!,#REF!,#REF!,#REF!,J5,AQ5,BX5,DD5,EK5,FQ5),"-")</f>
        <v>-</v>
      </c>
      <c r="I5" s="401"/>
      <c r="J5" s="401"/>
      <c r="K5" s="401"/>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01"/>
      <c r="AR5" s="401"/>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01"/>
      <c r="BY5" s="401"/>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01"/>
      <c r="DE5" s="401"/>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01"/>
      <c r="EL5" s="401"/>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01"/>
      <c r="FR5" s="401"/>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x14ac:dyDescent="0.35">
      <c r="C6" s="1"/>
      <c r="D6" s="4"/>
      <c r="E6" s="413"/>
      <c r="F6" s="394" t="s">
        <v>8</v>
      </c>
      <c r="G6" s="394"/>
      <c r="H6" s="386" t="str">
        <f>IFERROR(AVERAGE(#REF!,#REF!,#REF!,#REF!,#REF!,#REF!,J6,AQ6,BX6,DD6,EK6,FQ6),"-")</f>
        <v>-</v>
      </c>
      <c r="I6" s="386"/>
      <c r="J6" s="386"/>
      <c r="K6" s="386"/>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86"/>
      <c r="AR6" s="386"/>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86"/>
      <c r="BY6" s="386"/>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86"/>
      <c r="DE6" s="386"/>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86"/>
      <c r="EL6" s="386"/>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86"/>
      <c r="FR6" s="386"/>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x14ac:dyDescent="0.35">
      <c r="C7" s="1"/>
      <c r="D7" s="4"/>
      <c r="E7" s="414"/>
      <c r="F7" s="399" t="s">
        <v>9</v>
      </c>
      <c r="G7" s="399"/>
      <c r="H7" s="405" t="str">
        <f>IFERROR(AVERAGE(#REF!,#REF!,#REF!,#REF!,#REF!,#REF!,J7,AQ7,BX7,DD7,EK7,FQ7),"-")</f>
        <v>-</v>
      </c>
      <c r="I7" s="405"/>
      <c r="J7" s="398"/>
      <c r="K7" s="398"/>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398"/>
      <c r="AR7" s="398"/>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398"/>
      <c r="BY7" s="398"/>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398"/>
      <c r="DE7" s="398"/>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398"/>
      <c r="EL7" s="398"/>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398"/>
      <c r="FR7" s="398"/>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x14ac:dyDescent="0.35">
      <c r="C8" s="1"/>
      <c r="D8" s="1"/>
      <c r="E8" s="424" t="s">
        <v>10</v>
      </c>
      <c r="F8" s="402" t="s">
        <v>11</v>
      </c>
      <c r="G8" s="402"/>
      <c r="H8" s="406" t="s">
        <v>12</v>
      </c>
      <c r="I8" s="407"/>
      <c r="J8" s="402" t="s">
        <v>13</v>
      </c>
      <c r="K8" s="402"/>
      <c r="L8" s="16">
        <f>COUNTIF(L$24:L$83,#REF!)</f>
        <v>0</v>
      </c>
      <c r="M8" s="16">
        <f>COUNTIF(M$24:M$83,#REF!)</f>
        <v>0</v>
      </c>
      <c r="N8" s="16">
        <f>COUNTIF(N$24:N$83,#REF!)</f>
        <v>0</v>
      </c>
      <c r="O8" s="16">
        <f>COUNTIF(O$24:O$83,#REF!)</f>
        <v>0</v>
      </c>
      <c r="P8" s="16">
        <f>COUNTIF(P$24:P$83,#REF!)</f>
        <v>0</v>
      </c>
      <c r="Q8" s="16">
        <f>COUNTIF(Q$24:Q$83,#REF!)</f>
        <v>0</v>
      </c>
      <c r="R8" s="16">
        <f>COUNTIF(R$24:R$83,#REF!)</f>
        <v>0</v>
      </c>
      <c r="S8" s="16">
        <f>COUNTIF(S$24:S$83,#REF!)</f>
        <v>0</v>
      </c>
      <c r="T8" s="16">
        <f>COUNTIF(T$24:T$83,#REF!)</f>
        <v>0</v>
      </c>
      <c r="U8" s="16">
        <f>COUNTIF(U$24:U$83,#REF!)</f>
        <v>0</v>
      </c>
      <c r="V8" s="16">
        <f>COUNTIF(V$24:V$83,#REF!)</f>
        <v>0</v>
      </c>
      <c r="W8" s="16">
        <f>COUNTIF(W$24:W$83,#REF!)</f>
        <v>0</v>
      </c>
      <c r="X8" s="16">
        <f>COUNTIF(X$24:X$83,#REF!)</f>
        <v>0</v>
      </c>
      <c r="Y8" s="16">
        <f>COUNTIF(Y$24:Y$83,#REF!)</f>
        <v>0</v>
      </c>
      <c r="Z8" s="16">
        <f>COUNTIF(Z$24:Z$83,#REF!)</f>
        <v>0</v>
      </c>
      <c r="AA8" s="16">
        <f>COUNTIF(AA$24:AA$83,#REF!)</f>
        <v>0</v>
      </c>
      <c r="AB8" s="16">
        <f>COUNTIF(AB$24:AB$83,#REF!)</f>
        <v>0</v>
      </c>
      <c r="AC8" s="16">
        <f>COUNTIF(AC$24:AC$83,#REF!)</f>
        <v>0</v>
      </c>
      <c r="AD8" s="16">
        <f>COUNTIF(AD$24:AD$83,#REF!)</f>
        <v>0</v>
      </c>
      <c r="AE8" s="16">
        <f>COUNTIF(AE$24:AE$83,#REF!)</f>
        <v>0</v>
      </c>
      <c r="AF8" s="16">
        <f>COUNTIF(AF$24:AF$83,#REF!)</f>
        <v>0</v>
      </c>
      <c r="AG8" s="16">
        <f>COUNTIF(AG$24:AG$83,#REF!)</f>
        <v>0</v>
      </c>
      <c r="AH8" s="16">
        <f>COUNTIF(AH$24:AH$83,#REF!)</f>
        <v>0</v>
      </c>
      <c r="AI8" s="16">
        <f>COUNTIF(AI$24:AI$83,#REF!)</f>
        <v>0</v>
      </c>
      <c r="AJ8" s="16">
        <f>COUNTIF(AJ$24:AJ$83,#REF!)</f>
        <v>0</v>
      </c>
      <c r="AK8" s="16">
        <f>COUNTIF(AK$24:AK$83,#REF!)</f>
        <v>0</v>
      </c>
      <c r="AL8" s="16">
        <f>COUNTIF(AL$24:AL$83,#REF!)</f>
        <v>0</v>
      </c>
      <c r="AM8" s="16">
        <f>COUNTIF(AM$24:AM$83,#REF!)</f>
        <v>0</v>
      </c>
      <c r="AN8" s="16">
        <f>COUNTIF(AN$24:AN$83,#REF!)</f>
        <v>0</v>
      </c>
      <c r="AO8" s="16">
        <f>COUNTIF(AO$24:AO$83,#REF!)</f>
        <v>0</v>
      </c>
      <c r="AP8" s="16">
        <f>COUNTIF(AP$24:AP$83,#REF!)</f>
        <v>0</v>
      </c>
      <c r="AQ8" s="402" t="s">
        <v>13</v>
      </c>
      <c r="AR8" s="402"/>
      <c r="AS8" s="16">
        <f>COUNTIF(AS$24:AS$83,#REF!)</f>
        <v>0</v>
      </c>
      <c r="AT8" s="16">
        <f>COUNTIF(AT$24:AT$83,#REF!)</f>
        <v>0</v>
      </c>
      <c r="AU8" s="16">
        <f>COUNTIF(AU$24:AU$83,#REF!)</f>
        <v>0</v>
      </c>
      <c r="AV8" s="16">
        <f>COUNTIF(AV$24:AV$83,#REF!)</f>
        <v>0</v>
      </c>
      <c r="AW8" s="16">
        <f>COUNTIF(AW$24:AW$83,#REF!)</f>
        <v>0</v>
      </c>
      <c r="AX8" s="16">
        <f>COUNTIF(AX$24:AX$83,#REF!)</f>
        <v>0</v>
      </c>
      <c r="AY8" s="16">
        <f>COUNTIF(AY$24:AY$83,#REF!)</f>
        <v>0</v>
      </c>
      <c r="AZ8" s="16">
        <f>COUNTIF(AZ$24:AZ$83,#REF!)</f>
        <v>0</v>
      </c>
      <c r="BA8" s="16">
        <f>COUNTIF(BA$24:BA$83,#REF!)</f>
        <v>0</v>
      </c>
      <c r="BB8" s="16">
        <f>COUNTIF(BB$24:BB$83,#REF!)</f>
        <v>0</v>
      </c>
      <c r="BC8" s="16">
        <f>COUNTIF(BC$24:BC$83,#REF!)</f>
        <v>0</v>
      </c>
      <c r="BD8" s="16">
        <f>COUNTIF(BD$24:BD$83,#REF!)</f>
        <v>0</v>
      </c>
      <c r="BE8" s="16">
        <f>COUNTIF(BE$24:BE$83,#REF!)</f>
        <v>0</v>
      </c>
      <c r="BF8" s="16">
        <f>COUNTIF(BF$24:BF$83,#REF!)</f>
        <v>0</v>
      </c>
      <c r="BG8" s="16">
        <f>COUNTIF(BG$24:BG$83,#REF!)</f>
        <v>0</v>
      </c>
      <c r="BH8" s="16">
        <f>COUNTIF(BH$24:BH$83,#REF!)</f>
        <v>0</v>
      </c>
      <c r="BI8" s="16">
        <f>COUNTIF(BI$24:BI$83,#REF!)</f>
        <v>0</v>
      </c>
      <c r="BJ8" s="16">
        <f>COUNTIF(BJ$24:BJ$83,#REF!)</f>
        <v>0</v>
      </c>
      <c r="BK8" s="16">
        <f>COUNTIF(BK$24:BK$83,#REF!)</f>
        <v>0</v>
      </c>
      <c r="BL8" s="16">
        <f>COUNTIF(BL$24:BL$83,#REF!)</f>
        <v>0</v>
      </c>
      <c r="BM8" s="16">
        <f>COUNTIF(BM$24:BM$83,#REF!)</f>
        <v>0</v>
      </c>
      <c r="BN8" s="16">
        <f>COUNTIF(BN$24:BN$83,#REF!)</f>
        <v>0</v>
      </c>
      <c r="BO8" s="16">
        <f>COUNTIF(BO$24:BO$83,#REF!)</f>
        <v>0</v>
      </c>
      <c r="BP8" s="16">
        <f>COUNTIF(BP$24:BP$83,#REF!)</f>
        <v>0</v>
      </c>
      <c r="BQ8" s="16">
        <f>COUNTIF(BQ$24:BQ$83,#REF!)</f>
        <v>0</v>
      </c>
      <c r="BR8" s="16">
        <f>COUNTIF(BR$24:BR$83,#REF!)</f>
        <v>0</v>
      </c>
      <c r="BS8" s="16">
        <f>COUNTIF(BS$24:BS$83,#REF!)</f>
        <v>0</v>
      </c>
      <c r="BT8" s="16">
        <f>COUNTIF(BT$24:BT$83,#REF!)</f>
        <v>0</v>
      </c>
      <c r="BU8" s="16">
        <f>COUNTIF(BU$24:BU$83,#REF!)</f>
        <v>0</v>
      </c>
      <c r="BV8" s="16">
        <f>COUNTIF(BV$24:BV$83,#REF!)</f>
        <v>0</v>
      </c>
      <c r="BW8" s="16">
        <f>COUNTIF(BW$24:BW$83,#REF!)</f>
        <v>0</v>
      </c>
      <c r="BX8" s="402" t="s">
        <v>13</v>
      </c>
      <c r="BY8" s="402"/>
      <c r="BZ8" s="16">
        <f>COUNTIF(BZ$24:BZ$83,#REF!)</f>
        <v>0</v>
      </c>
      <c r="CA8" s="16">
        <f>COUNTIF(CA$24:CA$83,#REF!)</f>
        <v>0</v>
      </c>
      <c r="CB8" s="16">
        <f>COUNTIF(CB$24:CB$83,#REF!)</f>
        <v>0</v>
      </c>
      <c r="CC8" s="16">
        <f>COUNTIF(CC$24:CC$83,#REF!)</f>
        <v>0</v>
      </c>
      <c r="CD8" s="16">
        <f>COUNTIF(CD$24:CD$83,#REF!)</f>
        <v>0</v>
      </c>
      <c r="CE8" s="16">
        <f>COUNTIF(CE$24:CE$83,#REF!)</f>
        <v>0</v>
      </c>
      <c r="CF8" s="16">
        <f>COUNTIF(CF$24:CF$83,#REF!)</f>
        <v>0</v>
      </c>
      <c r="CG8" s="16">
        <f>COUNTIF(CG$24:CG$83,#REF!)</f>
        <v>0</v>
      </c>
      <c r="CH8" s="16">
        <f>COUNTIF(CH$24:CH$83,#REF!)</f>
        <v>0</v>
      </c>
      <c r="CI8" s="16">
        <f>COUNTIF(CI$24:CI$83,#REF!)</f>
        <v>0</v>
      </c>
      <c r="CJ8" s="16">
        <f>COUNTIF(CJ$24:CJ$83,#REF!)</f>
        <v>0</v>
      </c>
      <c r="CK8" s="16">
        <f>COUNTIF(CK$24:CK$83,#REF!)</f>
        <v>0</v>
      </c>
      <c r="CL8" s="16">
        <f>COUNTIF(CL$24:CL$83,#REF!)</f>
        <v>0</v>
      </c>
      <c r="CM8" s="16">
        <f>COUNTIF(CM$24:CM$83,#REF!)</f>
        <v>0</v>
      </c>
      <c r="CN8" s="16">
        <f>COUNTIF(CN$24:CN$83,#REF!)</f>
        <v>0</v>
      </c>
      <c r="CO8" s="16">
        <f>COUNTIF(CO$24:CO$83,#REF!)</f>
        <v>0</v>
      </c>
      <c r="CP8" s="16">
        <f>COUNTIF(CP$24:CP$83,#REF!)</f>
        <v>0</v>
      </c>
      <c r="CQ8" s="16">
        <f>COUNTIF(CQ$24:CQ$83,#REF!)</f>
        <v>0</v>
      </c>
      <c r="CR8" s="16">
        <f>COUNTIF(CR$24:CR$83,#REF!)</f>
        <v>0</v>
      </c>
      <c r="CS8" s="16">
        <f>COUNTIF(CS$24:CS$83,#REF!)</f>
        <v>0</v>
      </c>
      <c r="CT8" s="16">
        <f>COUNTIF(CT$24:CT$83,#REF!)</f>
        <v>0</v>
      </c>
      <c r="CU8" s="16">
        <f>COUNTIF(CU$24:CU$83,#REF!)</f>
        <v>0</v>
      </c>
      <c r="CV8" s="16">
        <f>COUNTIF(CV$24:CV$83,#REF!)</f>
        <v>0</v>
      </c>
      <c r="CW8" s="16">
        <f>COUNTIF(CW$24:CW$83,#REF!)</f>
        <v>0</v>
      </c>
      <c r="CX8" s="16">
        <f>COUNTIF(CX$24:CX$83,#REF!)</f>
        <v>0</v>
      </c>
      <c r="CY8" s="16">
        <f>COUNTIF(CY$24:CY$83,#REF!)</f>
        <v>0</v>
      </c>
      <c r="CZ8" s="16">
        <f>COUNTIF(CZ$24:CZ$83,#REF!)</f>
        <v>0</v>
      </c>
      <c r="DA8" s="16">
        <f>COUNTIF(DA$24:DA$83,#REF!)</f>
        <v>0</v>
      </c>
      <c r="DB8" s="16">
        <f>COUNTIF(DB$24:DB$83,#REF!)</f>
        <v>0</v>
      </c>
      <c r="DC8" s="16">
        <f>COUNTIF(DC$24:DC$83,#REF!)</f>
        <v>0</v>
      </c>
      <c r="DD8" s="402" t="s">
        <v>13</v>
      </c>
      <c r="DE8" s="402"/>
      <c r="DF8" s="16">
        <f>COUNTIF(DF$24:DF$83,#REF!)</f>
        <v>0</v>
      </c>
      <c r="DG8" s="16">
        <f>COUNTIF(DG$24:DG$83,#REF!)</f>
        <v>0</v>
      </c>
      <c r="DH8" s="16">
        <f>COUNTIF(DH$24:DH$83,#REF!)</f>
        <v>0</v>
      </c>
      <c r="DI8" s="16">
        <f>COUNTIF(DI$24:DI$83,#REF!)</f>
        <v>0</v>
      </c>
      <c r="DJ8" s="16">
        <f>COUNTIF(DJ$24:DJ$83,#REF!)</f>
        <v>0</v>
      </c>
      <c r="DK8" s="16">
        <f>COUNTIF(DK$24:DK$83,#REF!)</f>
        <v>0</v>
      </c>
      <c r="DL8" s="16">
        <f>COUNTIF(DL$24:DL$83,#REF!)</f>
        <v>0</v>
      </c>
      <c r="DM8" s="16">
        <f>COUNTIF(DM$24:DM$83,#REF!)</f>
        <v>0</v>
      </c>
      <c r="DN8" s="16">
        <f>COUNTIF(DN$24:DN$83,#REF!)</f>
        <v>0</v>
      </c>
      <c r="DO8" s="16">
        <f>COUNTIF(DO$24:DO$83,#REF!)</f>
        <v>0</v>
      </c>
      <c r="DP8" s="16">
        <f>COUNTIF(DP$24:DP$83,#REF!)</f>
        <v>0</v>
      </c>
      <c r="DQ8" s="16">
        <f>COUNTIF(DQ$24:DQ$83,#REF!)</f>
        <v>0</v>
      </c>
      <c r="DR8" s="16">
        <f>COUNTIF(DR$24:DR$83,#REF!)</f>
        <v>0</v>
      </c>
      <c r="DS8" s="16">
        <f>COUNTIF(DS$24:DS$83,#REF!)</f>
        <v>0</v>
      </c>
      <c r="DT8" s="16">
        <f>COUNTIF(DT$24:DT$83,#REF!)</f>
        <v>0</v>
      </c>
      <c r="DU8" s="16">
        <f>COUNTIF(DU$24:DU$83,#REF!)</f>
        <v>0</v>
      </c>
      <c r="DV8" s="16">
        <f>COUNTIF(DV$24:DV$83,#REF!)</f>
        <v>0</v>
      </c>
      <c r="DW8" s="16">
        <f>COUNTIF(DW$24:DW$83,#REF!)</f>
        <v>0</v>
      </c>
      <c r="DX8" s="16">
        <f>COUNTIF(DX$24:DX$83,#REF!)</f>
        <v>0</v>
      </c>
      <c r="DY8" s="16">
        <f>COUNTIF(DY$24:DY$83,#REF!)</f>
        <v>0</v>
      </c>
      <c r="DZ8" s="16">
        <f>COUNTIF(DZ$24:DZ$83,#REF!)</f>
        <v>0</v>
      </c>
      <c r="EA8" s="16">
        <f>COUNTIF(EA$24:EA$83,#REF!)</f>
        <v>0</v>
      </c>
      <c r="EB8" s="16">
        <f>COUNTIF(EB$24:EB$83,#REF!)</f>
        <v>0</v>
      </c>
      <c r="EC8" s="16">
        <f>COUNTIF(EC$24:EC$83,#REF!)</f>
        <v>0</v>
      </c>
      <c r="ED8" s="16">
        <f>COUNTIF(ED$24:ED$83,#REF!)</f>
        <v>0</v>
      </c>
      <c r="EE8" s="16">
        <f>COUNTIF(EE$24:EE$83,#REF!)</f>
        <v>0</v>
      </c>
      <c r="EF8" s="16">
        <f>COUNTIF(EF$24:EF$83,#REF!)</f>
        <v>0</v>
      </c>
      <c r="EG8" s="16">
        <f>COUNTIF(EG$24:EG$83,#REF!)</f>
        <v>0</v>
      </c>
      <c r="EH8" s="16">
        <f>COUNTIF(EH$24:EH$83,#REF!)</f>
        <v>0</v>
      </c>
      <c r="EI8" s="16">
        <f>COUNTIF(EI$24:EI$83,#REF!)</f>
        <v>0</v>
      </c>
      <c r="EJ8" s="16">
        <f>COUNTIF(EJ$24:EJ$83,#REF!)</f>
        <v>0</v>
      </c>
      <c r="EK8" s="402" t="s">
        <v>13</v>
      </c>
      <c r="EL8" s="402"/>
      <c r="EM8" s="16">
        <f>COUNTIF(EM$24:EM$83,#REF!)</f>
        <v>0</v>
      </c>
      <c r="EN8" s="16">
        <f>COUNTIF(EN$24:EN$83,#REF!)</f>
        <v>0</v>
      </c>
      <c r="EO8" s="16">
        <f>COUNTIF(EO$24:EO$83,#REF!)</f>
        <v>0</v>
      </c>
      <c r="EP8" s="16">
        <f>COUNTIF(EP$24:EP$83,#REF!)</f>
        <v>0</v>
      </c>
      <c r="EQ8" s="16">
        <f>COUNTIF(EQ$24:EQ$83,#REF!)</f>
        <v>0</v>
      </c>
      <c r="ER8" s="16">
        <f>COUNTIF(ER$24:ER$83,#REF!)</f>
        <v>0</v>
      </c>
      <c r="ES8" s="16">
        <f>COUNTIF(ES$24:ES$83,#REF!)</f>
        <v>0</v>
      </c>
      <c r="ET8" s="16">
        <f>COUNTIF(ET$24:ET$83,#REF!)</f>
        <v>0</v>
      </c>
      <c r="EU8" s="16">
        <f>COUNTIF(EU$24:EU$83,#REF!)</f>
        <v>0</v>
      </c>
      <c r="EV8" s="16">
        <f>COUNTIF(EV$24:EV$83,#REF!)</f>
        <v>0</v>
      </c>
      <c r="EW8" s="16">
        <f>COUNTIF(EW$24:EW$83,#REF!)</f>
        <v>0</v>
      </c>
      <c r="EX8" s="16">
        <f>COUNTIF(EX$24:EX$83,#REF!)</f>
        <v>0</v>
      </c>
      <c r="EY8" s="16">
        <f>COUNTIF(EY$24:EY$83,#REF!)</f>
        <v>0</v>
      </c>
      <c r="EZ8" s="16">
        <f>COUNTIF(EZ$24:EZ$83,#REF!)</f>
        <v>0</v>
      </c>
      <c r="FA8" s="16">
        <f>COUNTIF(FA$24:FA$83,#REF!)</f>
        <v>0</v>
      </c>
      <c r="FB8" s="16">
        <f>COUNTIF(FB$24:FB$83,#REF!)</f>
        <v>0</v>
      </c>
      <c r="FC8" s="16">
        <f>COUNTIF(FC$24:FC$83,#REF!)</f>
        <v>0</v>
      </c>
      <c r="FD8" s="16">
        <f>COUNTIF(FD$24:FD$83,#REF!)</f>
        <v>0</v>
      </c>
      <c r="FE8" s="16">
        <f>COUNTIF(FE$24:FE$83,#REF!)</f>
        <v>0</v>
      </c>
      <c r="FF8" s="16">
        <f>COUNTIF(FF$24:FF$83,#REF!)</f>
        <v>0</v>
      </c>
      <c r="FG8" s="16">
        <f>COUNTIF(FG$24:FG$83,#REF!)</f>
        <v>0</v>
      </c>
      <c r="FH8" s="16">
        <f>COUNTIF(FH$24:FH$83,#REF!)</f>
        <v>0</v>
      </c>
      <c r="FI8" s="16">
        <f>COUNTIF(FI$24:FI$83,#REF!)</f>
        <v>0</v>
      </c>
      <c r="FJ8" s="16">
        <f>COUNTIF(FJ$24:FJ$83,#REF!)</f>
        <v>0</v>
      </c>
      <c r="FK8" s="16">
        <f>COUNTIF(FK$24:FK$83,#REF!)</f>
        <v>0</v>
      </c>
      <c r="FL8" s="16">
        <f>COUNTIF(FL$24:FL$83,#REF!)</f>
        <v>0</v>
      </c>
      <c r="FM8" s="16">
        <f>COUNTIF(FM$24:FM$83,#REF!)</f>
        <v>0</v>
      </c>
      <c r="FN8" s="16">
        <f>COUNTIF(FN$24:FN$83,#REF!)</f>
        <v>0</v>
      </c>
      <c r="FO8" s="16">
        <f>COUNTIF(FO$24:FO$83,#REF!)</f>
        <v>0</v>
      </c>
      <c r="FP8" s="16">
        <f>COUNTIF(FP$24:FP$83,#REF!)</f>
        <v>0</v>
      </c>
      <c r="FQ8" s="402" t="s">
        <v>13</v>
      </c>
      <c r="FR8" s="402"/>
      <c r="FS8" s="16">
        <f>COUNTIF(FS$24:FS$83,#REF!)</f>
        <v>0</v>
      </c>
      <c r="FT8" s="16">
        <f>COUNTIF(FT$24:FT$83,#REF!)</f>
        <v>0</v>
      </c>
      <c r="FU8" s="16">
        <f>COUNTIF(FU$24:FU$83,#REF!)</f>
        <v>0</v>
      </c>
      <c r="FV8" s="16">
        <f>COUNTIF(FV$24:FV$83,#REF!)</f>
        <v>0</v>
      </c>
      <c r="FW8" s="16">
        <f>COUNTIF(FW$24:FW$83,#REF!)</f>
        <v>0</v>
      </c>
      <c r="FX8" s="16">
        <f>COUNTIF(FX$24:FX$83,#REF!)</f>
        <v>0</v>
      </c>
      <c r="FY8" s="16">
        <f>COUNTIF(FY$24:FY$83,#REF!)</f>
        <v>0</v>
      </c>
      <c r="FZ8" s="16">
        <f>COUNTIF(FZ$24:FZ$83,#REF!)</f>
        <v>0</v>
      </c>
      <c r="GA8" s="16">
        <f>COUNTIF(GA$24:GA$83,#REF!)</f>
        <v>0</v>
      </c>
      <c r="GB8" s="16">
        <f>COUNTIF(GB$24:GB$83,#REF!)</f>
        <v>0</v>
      </c>
      <c r="GC8" s="16">
        <f>COUNTIF(GC$24:GC$83,#REF!)</f>
        <v>0</v>
      </c>
      <c r="GD8" s="16">
        <f>COUNTIF(GD$24:GD$83,#REF!)</f>
        <v>0</v>
      </c>
      <c r="GE8" s="16">
        <f>COUNTIF(GE$24:GE$83,#REF!)</f>
        <v>0</v>
      </c>
      <c r="GF8" s="16">
        <f>COUNTIF(GF$24:GF$83,#REF!)</f>
        <v>0</v>
      </c>
      <c r="GG8" s="16">
        <f>COUNTIF(GG$24:GG$83,#REF!)</f>
        <v>0</v>
      </c>
      <c r="GH8" s="16">
        <f>COUNTIF(GH$24:GH$83,#REF!)</f>
        <v>0</v>
      </c>
      <c r="GI8" s="16">
        <f>COUNTIF(GI$24:GI$83,#REF!)</f>
        <v>0</v>
      </c>
      <c r="GJ8" s="16">
        <f>COUNTIF(GJ$24:GJ$83,#REF!)</f>
        <v>0</v>
      </c>
      <c r="GK8" s="16">
        <f>COUNTIF(GK$24:GK$83,#REF!)</f>
        <v>0</v>
      </c>
      <c r="GL8" s="16">
        <f>COUNTIF(GL$24:GL$83,#REF!)</f>
        <v>0</v>
      </c>
      <c r="GM8" s="16">
        <f>COUNTIF(GM$24:GM$83,#REF!)</f>
        <v>0</v>
      </c>
      <c r="GN8" s="16">
        <f>COUNTIF(GN$24:GN$83,#REF!)</f>
        <v>0</v>
      </c>
      <c r="GO8" s="16">
        <f>COUNTIF(GO$24:GO$83,#REF!)</f>
        <v>0</v>
      </c>
      <c r="GP8" s="16">
        <f>COUNTIF(GP$24:GP$83,#REF!)</f>
        <v>0</v>
      </c>
      <c r="GQ8" s="16">
        <f>COUNTIF(GQ$24:GQ$83,#REF!)</f>
        <v>0</v>
      </c>
      <c r="GR8" s="16">
        <f>COUNTIF(GR$24:GR$83,#REF!)</f>
        <v>0</v>
      </c>
      <c r="GS8" s="16">
        <f>COUNTIF(GS$24:GS$83,#REF!)</f>
        <v>0</v>
      </c>
      <c r="GT8" s="16">
        <f>COUNTIF(GT$24:GT$83,#REF!)</f>
        <v>0</v>
      </c>
      <c r="GU8" s="16">
        <f>COUNTIF(GU$24:GU$83,#REF!)</f>
        <v>0</v>
      </c>
      <c r="GV8" s="16">
        <f>COUNTIF(GV$24:GV$83,#REF!)</f>
        <v>0</v>
      </c>
      <c r="GW8" s="16">
        <f>COUNTIF(GW$24:GW$83,#REF!)</f>
        <v>0</v>
      </c>
    </row>
    <row r="9" spans="3:205" s="7" customFormat="1" ht="15" hidden="1" customHeight="1" outlineLevel="1" x14ac:dyDescent="0.35">
      <c r="C9" s="1"/>
      <c r="D9" s="4"/>
      <c r="E9" s="413"/>
      <c r="F9" s="394" t="s">
        <v>14</v>
      </c>
      <c r="G9" s="394"/>
      <c r="H9" s="408" t="s">
        <v>12</v>
      </c>
      <c r="I9" s="409"/>
      <c r="J9" s="394" t="s">
        <v>15</v>
      </c>
      <c r="K9" s="394"/>
      <c r="L9" s="11">
        <f>COUNTIF(L$24:L$95,#REF!)</f>
        <v>0</v>
      </c>
      <c r="M9" s="11">
        <f>COUNTIF(M$24:M$83,#REF!)</f>
        <v>0</v>
      </c>
      <c r="N9" s="11">
        <f>COUNTIF(N$24:N$83,#REF!)</f>
        <v>0</v>
      </c>
      <c r="O9" s="11">
        <f>COUNTIF(O$24:O$83,#REF!)</f>
        <v>0</v>
      </c>
      <c r="P9" s="11">
        <f>COUNTIF(P$24:P$83,#REF!)</f>
        <v>0</v>
      </c>
      <c r="Q9" s="11">
        <f>COUNTIF(Q$24:Q$83,#REF!)</f>
        <v>0</v>
      </c>
      <c r="R9" s="11">
        <f>COUNTIF(R$24:R$83,#REF!)</f>
        <v>0</v>
      </c>
      <c r="S9" s="11">
        <f>COUNTIF(S$24:S$83,#REF!)</f>
        <v>0</v>
      </c>
      <c r="T9" s="11">
        <f>COUNTIF(T$24:T$83,#REF!)</f>
        <v>0</v>
      </c>
      <c r="U9" s="11">
        <f>COUNTIF(U$24:U$83,#REF!)</f>
        <v>0</v>
      </c>
      <c r="V9" s="11">
        <f>COUNTIF(V$24:V$83,#REF!)</f>
        <v>0</v>
      </c>
      <c r="W9" s="11">
        <f>COUNTIF(W$24:W$83,#REF!)</f>
        <v>0</v>
      </c>
      <c r="X9" s="11">
        <f>COUNTIF(X$24:X$83,#REF!)</f>
        <v>0</v>
      </c>
      <c r="Y9" s="11">
        <f>COUNTIF(Y$24:Y$83,#REF!)</f>
        <v>0</v>
      </c>
      <c r="Z9" s="11">
        <f>COUNTIF(Z$24:Z$83,#REF!)</f>
        <v>0</v>
      </c>
      <c r="AA9" s="11">
        <f>COUNTIF(AA$24:AA$83,#REF!)</f>
        <v>0</v>
      </c>
      <c r="AB9" s="11">
        <f>COUNTIF(AB$24:AB$83,#REF!)</f>
        <v>0</v>
      </c>
      <c r="AC9" s="11">
        <f>COUNTIF(AC$24:AC$83,#REF!)</f>
        <v>0</v>
      </c>
      <c r="AD9" s="11">
        <f>COUNTIF(AD$24:AD$83,#REF!)</f>
        <v>0</v>
      </c>
      <c r="AE9" s="11">
        <f>COUNTIF(AE$24:AE$83,#REF!)</f>
        <v>0</v>
      </c>
      <c r="AF9" s="11">
        <f>COUNTIF(AF$24:AF$83,#REF!)</f>
        <v>0</v>
      </c>
      <c r="AG9" s="11">
        <f>COUNTIF(AG$24:AG$83,#REF!)</f>
        <v>0</v>
      </c>
      <c r="AH9" s="11">
        <f>COUNTIF(AH$24:AH$83,#REF!)</f>
        <v>0</v>
      </c>
      <c r="AI9" s="11">
        <f>COUNTIF(AI$24:AI$83,#REF!)</f>
        <v>0</v>
      </c>
      <c r="AJ9" s="11">
        <f>COUNTIF(AJ$24:AJ$83,#REF!)</f>
        <v>0</v>
      </c>
      <c r="AK9" s="11">
        <f>COUNTIF(AK$24:AK$83,#REF!)</f>
        <v>0</v>
      </c>
      <c r="AL9" s="11">
        <f>COUNTIF(AL$24:AL$83,#REF!)</f>
        <v>0</v>
      </c>
      <c r="AM9" s="11">
        <f>COUNTIF(AM$24:AM$83,#REF!)</f>
        <v>0</v>
      </c>
      <c r="AN9" s="11">
        <f>COUNTIF(AN$24:AN$83,#REF!)</f>
        <v>0</v>
      </c>
      <c r="AO9" s="11">
        <f>COUNTIF(AO$24:AO$83,#REF!)</f>
        <v>0</v>
      </c>
      <c r="AP9" s="11">
        <f>COUNTIF(AP$24:AP$83,#REF!)</f>
        <v>0</v>
      </c>
      <c r="AQ9" s="394" t="s">
        <v>15</v>
      </c>
      <c r="AR9" s="394"/>
      <c r="AS9" s="11">
        <f>COUNTIF(AS$24:AS$83,#REF!)</f>
        <v>0</v>
      </c>
      <c r="AT9" s="11">
        <f>COUNTIF(AT$24:AT$83,#REF!)</f>
        <v>0</v>
      </c>
      <c r="AU9" s="11">
        <f>COUNTIF(AU$24:AU$83,#REF!)</f>
        <v>0</v>
      </c>
      <c r="AV9" s="11">
        <f>COUNTIF(AV$24:AV$83,#REF!)</f>
        <v>0</v>
      </c>
      <c r="AW9" s="11">
        <f>COUNTIF(AW$24:AW$83,#REF!)</f>
        <v>0</v>
      </c>
      <c r="AX9" s="11">
        <f>COUNTIF(AX$24:AX$83,#REF!)</f>
        <v>0</v>
      </c>
      <c r="AY9" s="11">
        <f>COUNTIF(AY$24:AY$83,#REF!)</f>
        <v>0</v>
      </c>
      <c r="AZ9" s="11">
        <f>COUNTIF(AZ$24:AZ$83,#REF!)</f>
        <v>0</v>
      </c>
      <c r="BA9" s="11">
        <f>COUNTIF(BA$24:BA$83,#REF!)</f>
        <v>0</v>
      </c>
      <c r="BB9" s="11">
        <f>COUNTIF(BB$24:BB$83,#REF!)</f>
        <v>0</v>
      </c>
      <c r="BC9" s="11">
        <f>COUNTIF(BC$24:BC$83,#REF!)</f>
        <v>0</v>
      </c>
      <c r="BD9" s="11">
        <f>COUNTIF(BD$24:BD$83,#REF!)</f>
        <v>0</v>
      </c>
      <c r="BE9" s="11">
        <f>COUNTIF(BE$24:BE$83,#REF!)</f>
        <v>0</v>
      </c>
      <c r="BF9" s="11">
        <f>COUNTIF(BF$24:BF$83,#REF!)</f>
        <v>0</v>
      </c>
      <c r="BG9" s="11">
        <f>COUNTIF(BG$24:BG$83,#REF!)</f>
        <v>0</v>
      </c>
      <c r="BH9" s="11">
        <f>COUNTIF(BH$24:BH$83,#REF!)</f>
        <v>0</v>
      </c>
      <c r="BI9" s="11">
        <f>COUNTIF(BI$24:BI$83,#REF!)</f>
        <v>0</v>
      </c>
      <c r="BJ9" s="11">
        <f>COUNTIF(BJ$24:BJ$83,#REF!)</f>
        <v>0</v>
      </c>
      <c r="BK9" s="11">
        <f>COUNTIF(BK$24:BK$83,#REF!)</f>
        <v>0</v>
      </c>
      <c r="BL9" s="11">
        <f>COUNTIF(BL$24:BL$83,#REF!)</f>
        <v>0</v>
      </c>
      <c r="BM9" s="11">
        <f>COUNTIF(BM$24:BM$83,#REF!)</f>
        <v>0</v>
      </c>
      <c r="BN9" s="11">
        <f>COUNTIF(BN$24:BN$83,#REF!)</f>
        <v>0</v>
      </c>
      <c r="BO9" s="11">
        <f>COUNTIF(BO$24:BO$83,#REF!)</f>
        <v>0</v>
      </c>
      <c r="BP9" s="11">
        <f>COUNTIF(BP$24:BP$83,#REF!)</f>
        <v>0</v>
      </c>
      <c r="BQ9" s="11">
        <f>COUNTIF(BQ$24:BQ$83,#REF!)</f>
        <v>0</v>
      </c>
      <c r="BR9" s="11">
        <f>COUNTIF(BR$24:BR$83,#REF!)</f>
        <v>0</v>
      </c>
      <c r="BS9" s="11">
        <f>COUNTIF(BS$24:BS$83,#REF!)</f>
        <v>0</v>
      </c>
      <c r="BT9" s="11">
        <f>COUNTIF(BT$24:BT$83,#REF!)</f>
        <v>0</v>
      </c>
      <c r="BU9" s="11">
        <f>COUNTIF(BU$24:BU$83,#REF!)</f>
        <v>0</v>
      </c>
      <c r="BV9" s="11">
        <f>COUNTIF(BV$24:BV$83,#REF!)</f>
        <v>0</v>
      </c>
      <c r="BW9" s="11">
        <f>COUNTIF(BW$24:BW$83,#REF!)</f>
        <v>0</v>
      </c>
      <c r="BX9" s="394" t="s">
        <v>15</v>
      </c>
      <c r="BY9" s="394"/>
      <c r="BZ9" s="11">
        <f>COUNTIF(BZ$24:BZ$83,#REF!)</f>
        <v>0</v>
      </c>
      <c r="CA9" s="11">
        <f>COUNTIF(CA$24:CA$83,#REF!)</f>
        <v>0</v>
      </c>
      <c r="CB9" s="11">
        <f>COUNTIF(CB$24:CB$83,#REF!)</f>
        <v>0</v>
      </c>
      <c r="CC9" s="11">
        <f>COUNTIF(CC$24:CC$83,#REF!)</f>
        <v>0</v>
      </c>
      <c r="CD9" s="11">
        <f>COUNTIF(CD$24:CD$83,#REF!)</f>
        <v>0</v>
      </c>
      <c r="CE9" s="11">
        <f>COUNTIF(CE$24:CE$83,#REF!)</f>
        <v>0</v>
      </c>
      <c r="CF9" s="11">
        <f>COUNTIF(CF$24:CF$83,#REF!)</f>
        <v>0</v>
      </c>
      <c r="CG9" s="11">
        <f>COUNTIF(CG$24:CG$83,#REF!)</f>
        <v>0</v>
      </c>
      <c r="CH9" s="11">
        <f>COUNTIF(CH$24:CH$83,#REF!)</f>
        <v>0</v>
      </c>
      <c r="CI9" s="11">
        <f>COUNTIF(CI$24:CI$83,#REF!)</f>
        <v>0</v>
      </c>
      <c r="CJ9" s="11">
        <f>COUNTIF(CJ$24:CJ$83,#REF!)</f>
        <v>0</v>
      </c>
      <c r="CK9" s="11">
        <f>COUNTIF(CK$24:CK$83,#REF!)</f>
        <v>0</v>
      </c>
      <c r="CL9" s="11">
        <f>COUNTIF(CL$24:CL$83,#REF!)</f>
        <v>0</v>
      </c>
      <c r="CM9" s="11">
        <f>COUNTIF(CM$24:CM$83,#REF!)</f>
        <v>0</v>
      </c>
      <c r="CN9" s="11">
        <f>COUNTIF(CN$24:CN$83,#REF!)</f>
        <v>0</v>
      </c>
      <c r="CO9" s="11">
        <f>COUNTIF(CO$24:CO$83,#REF!)</f>
        <v>0</v>
      </c>
      <c r="CP9" s="11">
        <f>COUNTIF(CP$24:CP$83,#REF!)</f>
        <v>0</v>
      </c>
      <c r="CQ9" s="11">
        <f>COUNTIF(CQ$24:CQ$83,#REF!)</f>
        <v>0</v>
      </c>
      <c r="CR9" s="11">
        <f>COUNTIF(CR$24:CR$83,#REF!)</f>
        <v>0</v>
      </c>
      <c r="CS9" s="11">
        <f>COUNTIF(CS$24:CS$83,#REF!)</f>
        <v>0</v>
      </c>
      <c r="CT9" s="11">
        <f>COUNTIF(CT$24:CT$83,#REF!)</f>
        <v>0</v>
      </c>
      <c r="CU9" s="11">
        <f>COUNTIF(CU$24:CU$83,#REF!)</f>
        <v>0</v>
      </c>
      <c r="CV9" s="11">
        <f>COUNTIF(CV$24:CV$83,#REF!)</f>
        <v>0</v>
      </c>
      <c r="CW9" s="11">
        <f>COUNTIF(CW$24:CW$83,#REF!)</f>
        <v>0</v>
      </c>
      <c r="CX9" s="11">
        <f>COUNTIF(CX$24:CX$83,#REF!)</f>
        <v>0</v>
      </c>
      <c r="CY9" s="11">
        <f>COUNTIF(CY$24:CY$83,#REF!)</f>
        <v>0</v>
      </c>
      <c r="CZ9" s="11">
        <f>COUNTIF(CZ$24:CZ$83,#REF!)</f>
        <v>0</v>
      </c>
      <c r="DA9" s="11">
        <f>COUNTIF(DA$24:DA$83,#REF!)</f>
        <v>0</v>
      </c>
      <c r="DB9" s="11">
        <f>COUNTIF(DB$24:DB$83,#REF!)</f>
        <v>0</v>
      </c>
      <c r="DC9" s="11">
        <f>COUNTIF(DC$24:DC$83,#REF!)</f>
        <v>0</v>
      </c>
      <c r="DD9" s="394" t="s">
        <v>15</v>
      </c>
      <c r="DE9" s="394"/>
      <c r="DF9" s="11">
        <f>COUNTIF(DF$24:DF$83,#REF!)</f>
        <v>0</v>
      </c>
      <c r="DG9" s="11">
        <f>COUNTIF(DG$24:DG$83,#REF!)</f>
        <v>0</v>
      </c>
      <c r="DH9" s="11">
        <f>COUNTIF(DH$24:DH$83,#REF!)</f>
        <v>0</v>
      </c>
      <c r="DI9" s="11">
        <f>COUNTIF(DI$24:DI$83,#REF!)</f>
        <v>0</v>
      </c>
      <c r="DJ9" s="11">
        <f>COUNTIF(DJ$24:DJ$83,#REF!)</f>
        <v>0</v>
      </c>
      <c r="DK9" s="11">
        <f>COUNTIF(DK$24:DK$83,#REF!)</f>
        <v>0</v>
      </c>
      <c r="DL9" s="11">
        <f>COUNTIF(DL$24:DL$83,#REF!)</f>
        <v>0</v>
      </c>
      <c r="DM9" s="11">
        <f>COUNTIF(DM$24:DM$83,#REF!)</f>
        <v>0</v>
      </c>
      <c r="DN9" s="11">
        <f>COUNTIF(DN$24:DN$83,#REF!)</f>
        <v>0</v>
      </c>
      <c r="DO9" s="11">
        <f>COUNTIF(DO$24:DO$83,#REF!)</f>
        <v>0</v>
      </c>
      <c r="DP9" s="11">
        <f>COUNTIF(DP$24:DP$83,#REF!)</f>
        <v>0</v>
      </c>
      <c r="DQ9" s="11">
        <f>COUNTIF(DQ$24:DQ$83,#REF!)</f>
        <v>0</v>
      </c>
      <c r="DR9" s="11">
        <f>COUNTIF(DR$24:DR$83,#REF!)</f>
        <v>0</v>
      </c>
      <c r="DS9" s="11">
        <f>COUNTIF(DS$24:DS$83,#REF!)</f>
        <v>0</v>
      </c>
      <c r="DT9" s="11">
        <f>COUNTIF(DT$24:DT$83,#REF!)</f>
        <v>0</v>
      </c>
      <c r="DU9" s="11">
        <f>COUNTIF(DU$24:DU$83,#REF!)</f>
        <v>0</v>
      </c>
      <c r="DV9" s="11">
        <f>COUNTIF(DV$24:DV$83,#REF!)</f>
        <v>0</v>
      </c>
      <c r="DW9" s="11">
        <f>COUNTIF(DW$24:DW$83,#REF!)</f>
        <v>0</v>
      </c>
      <c r="DX9" s="11">
        <f>COUNTIF(DX$24:DX$83,#REF!)</f>
        <v>0</v>
      </c>
      <c r="DY9" s="11">
        <f>COUNTIF(DY$24:DY$83,#REF!)</f>
        <v>0</v>
      </c>
      <c r="DZ9" s="11">
        <f>COUNTIF(DZ$24:DZ$104,#REF!)</f>
        <v>0</v>
      </c>
      <c r="EA9" s="11">
        <f>COUNTIF(EA$24:EA$83,#REF!)</f>
        <v>0</v>
      </c>
      <c r="EB9" s="11">
        <f>COUNTIF(EB$24:EB$83,#REF!)</f>
        <v>0</v>
      </c>
      <c r="EC9" s="11">
        <f>COUNTIF(EC$24:EC$104,#REF!)</f>
        <v>0</v>
      </c>
      <c r="ED9" s="11">
        <f>COUNTIF(ED$24:ED$83,#REF!)</f>
        <v>0</v>
      </c>
      <c r="EE9" s="11">
        <f>COUNTIF(EE$24:EE$83,#REF!)</f>
        <v>0</v>
      </c>
      <c r="EF9" s="11">
        <f>COUNTIF(EF$24:EF$83,#REF!)</f>
        <v>0</v>
      </c>
      <c r="EG9" s="11">
        <f>COUNTIF(EG$24:EG$83,#REF!)</f>
        <v>0</v>
      </c>
      <c r="EH9" s="11">
        <f>COUNTIF(EH$24:EH$83,#REF!)</f>
        <v>0</v>
      </c>
      <c r="EI9" s="11">
        <f>COUNTIF(EI$24:EI$104,#REF!)</f>
        <v>0</v>
      </c>
      <c r="EJ9" s="11">
        <f>COUNTIF(EJ$24:EJ$83,#REF!)</f>
        <v>0</v>
      </c>
      <c r="EK9" s="394" t="s">
        <v>15</v>
      </c>
      <c r="EL9" s="394"/>
      <c r="EM9" s="11">
        <f>COUNTIF(EM$24:EM$104,#REF!)</f>
        <v>0</v>
      </c>
      <c r="EN9" s="11">
        <f>COUNTIF(EN$24:EN$104,#REF!)</f>
        <v>0</v>
      </c>
      <c r="EO9" s="11">
        <f>COUNTIF(EO$24:EO$104,#REF!)</f>
        <v>0</v>
      </c>
      <c r="EP9" s="11">
        <f>COUNTIF(EP$24:EP$104,#REF!)</f>
        <v>0</v>
      </c>
      <c r="EQ9" s="11">
        <f>COUNTIF(EQ$24:EQ$104,#REF!)</f>
        <v>0</v>
      </c>
      <c r="ER9" s="11">
        <f>COUNTIF(ER$24:ER$104,#REF!)</f>
        <v>0</v>
      </c>
      <c r="ES9" s="11">
        <f>COUNTIF(ES$24:ES$104,#REF!)</f>
        <v>0</v>
      </c>
      <c r="ET9" s="11">
        <f>COUNTIF(ET$24:ET$104,#REF!)</f>
        <v>0</v>
      </c>
      <c r="EU9" s="11">
        <f>COUNTIF(EU$24:EU$104,#REF!)</f>
        <v>0</v>
      </c>
      <c r="EV9" s="11">
        <f>COUNTIF(EV$24:EV$104,#REF!)</f>
        <v>0</v>
      </c>
      <c r="EW9" s="11">
        <f>COUNTIF(EW$24:EW$104,#REF!)</f>
        <v>0</v>
      </c>
      <c r="EX9" s="11">
        <f>COUNTIF(EX$24:EX$104,#REF!)</f>
        <v>0</v>
      </c>
      <c r="EY9" s="11">
        <f>COUNTIF(EY$24:EY$104,#REF!)</f>
        <v>0</v>
      </c>
      <c r="EZ9" s="11">
        <f>COUNTIF(EZ$24:EZ$104,#REF!)</f>
        <v>0</v>
      </c>
      <c r="FA9" s="11">
        <f>COUNTIF(FA$24:FA$104,#REF!)</f>
        <v>0</v>
      </c>
      <c r="FB9" s="11">
        <f>COUNTIF(FB$24:FB$104,#REF!)</f>
        <v>0</v>
      </c>
      <c r="FC9" s="11">
        <f>COUNTIF(FC$24:FC$104,#REF!)</f>
        <v>0</v>
      </c>
      <c r="FD9" s="11">
        <f>COUNTIF(FD$24:FD$104,#REF!)</f>
        <v>0</v>
      </c>
      <c r="FE9" s="11">
        <f>COUNTIF(FE$24:FE$104,#REF!)</f>
        <v>0</v>
      </c>
      <c r="FF9" s="11">
        <f>COUNTIF(FF$24:FF$104,#REF!)</f>
        <v>0</v>
      </c>
      <c r="FG9" s="11">
        <f>COUNTIF(FG$24:FG$104,#REF!)</f>
        <v>0</v>
      </c>
      <c r="FH9" s="11">
        <f>COUNTIF(FH$24:FH$104,#REF!)</f>
        <v>0</v>
      </c>
      <c r="FI9" s="11">
        <f>COUNTIF(FI$24:FI$104,#REF!)</f>
        <v>0</v>
      </c>
      <c r="FJ9" s="11">
        <f>COUNTIF(FJ$24:FJ$104,#REF!)</f>
        <v>0</v>
      </c>
      <c r="FK9" s="11">
        <f>COUNTIF(FK$24:FK$104,#REF!)</f>
        <v>0</v>
      </c>
      <c r="FL9" s="11">
        <f>COUNTIF(FL$24:FL$104,#REF!)</f>
        <v>0</v>
      </c>
      <c r="FM9" s="11">
        <f>COUNTIF(FM$24:FM$104,#REF!)</f>
        <v>0</v>
      </c>
      <c r="FN9" s="11">
        <f>COUNTIF(FN$24:FN$104,#REF!)</f>
        <v>0</v>
      </c>
      <c r="FO9" s="11">
        <f>COUNTIF(FO$24:FO$104,#REF!)</f>
        <v>0</v>
      </c>
      <c r="FP9" s="11">
        <f>COUNTIF(FP$24:FP$104,#REF!)</f>
        <v>0</v>
      </c>
      <c r="FQ9" s="394" t="s">
        <v>15</v>
      </c>
      <c r="FR9" s="394"/>
      <c r="FS9" s="11">
        <f>COUNTIF(FS$24:FS$83,#REF!)</f>
        <v>0</v>
      </c>
      <c r="FT9" s="11">
        <f>COUNTIF(FT$24:FT$83,#REF!)</f>
        <v>0</v>
      </c>
      <c r="FU9" s="11">
        <f>COUNTIF(FU$24:FU$83,#REF!)</f>
        <v>0</v>
      </c>
      <c r="FV9" s="11">
        <f>COUNTIF(FV$24:FV$104,#REF!)</f>
        <v>0</v>
      </c>
      <c r="FW9" s="11">
        <f>COUNTIF(FW$24:FW$104,#REF!)</f>
        <v>0</v>
      </c>
      <c r="FX9" s="11">
        <f>COUNTIF(FX$24:FX$104,#REF!)</f>
        <v>0</v>
      </c>
      <c r="FY9" s="11">
        <f>COUNTIF(FY$24:FY$104,#REF!)</f>
        <v>0</v>
      </c>
      <c r="FZ9" s="11">
        <f>COUNTIF(FZ$24:FZ$104,#REF!)</f>
        <v>0</v>
      </c>
      <c r="GA9" s="11">
        <f>COUNTIF(GA$24:GA$104,#REF!)</f>
        <v>0</v>
      </c>
      <c r="GB9" s="11">
        <f>COUNTIF(GB$24:GB$104,#REF!)</f>
        <v>0</v>
      </c>
      <c r="GC9" s="11">
        <f>COUNTIF(GC$24:GC$104,#REF!)</f>
        <v>0</v>
      </c>
      <c r="GD9" s="11">
        <f>COUNTIF(GD$24:GD$104,#REF!)</f>
        <v>0</v>
      </c>
      <c r="GE9" s="11">
        <f>COUNTIF(GE$24:GE$104,#REF!)</f>
        <v>0</v>
      </c>
      <c r="GF9" s="11">
        <f>COUNTIF(GF$24:GF$104,#REF!)</f>
        <v>0</v>
      </c>
      <c r="GG9" s="11">
        <f>COUNTIF(GG$24:GG$104,#REF!)</f>
        <v>0</v>
      </c>
      <c r="GH9" s="11">
        <f>COUNTIF(GH$24:GH$104,#REF!)</f>
        <v>0</v>
      </c>
      <c r="GI9" s="11">
        <f>COUNTIF(GI$24:GI$104,#REF!)</f>
        <v>0</v>
      </c>
      <c r="GJ9" s="11">
        <f>COUNTIF(GJ$24:GJ$104,#REF!)</f>
        <v>0</v>
      </c>
      <c r="GK9" s="11">
        <f>COUNTIF(GK$24:GK$104,#REF!)</f>
        <v>0</v>
      </c>
      <c r="GL9" s="11">
        <f>COUNTIF(GL$24:GL$104,#REF!)</f>
        <v>0</v>
      </c>
      <c r="GM9" s="11">
        <f>COUNTIF(GM$24:GM$104,#REF!)</f>
        <v>0</v>
      </c>
      <c r="GN9" s="11">
        <f>COUNTIF(GN$24:GN$104,#REF!)</f>
        <v>0</v>
      </c>
      <c r="GO9" s="11">
        <f>COUNTIF(GO$24:GO$104,#REF!)</f>
        <v>0</v>
      </c>
      <c r="GP9" s="11">
        <f>COUNTIF(GP$24:GP$104,#REF!)</f>
        <v>0</v>
      </c>
      <c r="GQ9" s="11">
        <f>COUNTIF(GQ$24:GQ$104,#REF!)</f>
        <v>0</v>
      </c>
      <c r="GR9" s="11">
        <f>COUNTIF(GR$24:GR$104,#REF!)</f>
        <v>0</v>
      </c>
      <c r="GS9" s="11">
        <f>COUNTIF(GS$24:GS$104,#REF!)</f>
        <v>0</v>
      </c>
      <c r="GT9" s="11">
        <f>COUNTIF(GT$24:GT$104,#REF!)</f>
        <v>0</v>
      </c>
      <c r="GU9" s="11">
        <f>COUNTIF(GU$24:GU$83,#REF!)</f>
        <v>0</v>
      </c>
      <c r="GV9" s="11">
        <f>COUNTIF(GV$24:GV$101,#REF!)</f>
        <v>0</v>
      </c>
      <c r="GW9" s="11">
        <f>COUNTIF(GW$24:GW$101,#REF!)</f>
        <v>0</v>
      </c>
    </row>
    <row r="10" spans="3:205" s="7" customFormat="1" ht="15" hidden="1" customHeight="1" outlineLevel="1" x14ac:dyDescent="0.35">
      <c r="C10" s="1"/>
      <c r="D10" s="4"/>
      <c r="E10" s="413"/>
      <c r="F10" s="394" t="s">
        <v>16</v>
      </c>
      <c r="G10" s="394"/>
      <c r="H10" s="408" t="s">
        <v>12</v>
      </c>
      <c r="I10" s="409"/>
      <c r="J10" s="394" t="s">
        <v>17</v>
      </c>
      <c r="K10" s="394"/>
      <c r="L10" s="11">
        <f>COUNTIF(L$24:L$83,#REF!)</f>
        <v>0</v>
      </c>
      <c r="M10" s="11">
        <f>COUNTIF(M$24:M$83,#REF!)</f>
        <v>0</v>
      </c>
      <c r="N10" s="11">
        <f>COUNTIF(N$24:N$83,#REF!)</f>
        <v>0</v>
      </c>
      <c r="O10" s="11">
        <f>COUNTIF(O$24:O$83,#REF!)</f>
        <v>0</v>
      </c>
      <c r="P10" s="11">
        <f>COUNTIF(P$24:P$83,#REF!)</f>
        <v>0</v>
      </c>
      <c r="Q10" s="11">
        <f>COUNTIF(Q$24:Q$83,#REF!)</f>
        <v>0</v>
      </c>
      <c r="R10" s="11">
        <f>COUNTIF(R$24:R$83,#REF!)</f>
        <v>0</v>
      </c>
      <c r="S10" s="11">
        <f>COUNTIF(S$24:S$83,#REF!)</f>
        <v>0</v>
      </c>
      <c r="T10" s="11">
        <f>COUNTIF(T$24:T$83,#REF!)</f>
        <v>0</v>
      </c>
      <c r="U10" s="11">
        <f>COUNTIF(U$24:U$83,#REF!)</f>
        <v>0</v>
      </c>
      <c r="V10" s="11">
        <f>COUNTIF(V$24:V$83,#REF!)</f>
        <v>0</v>
      </c>
      <c r="W10" s="11">
        <f>COUNTIF(W$24:W$83,#REF!)</f>
        <v>0</v>
      </c>
      <c r="X10" s="11">
        <f>COUNTIF(X$24:X$83,#REF!)</f>
        <v>0</v>
      </c>
      <c r="Y10" s="11">
        <f>COUNTIF(Y$24:Y$83,#REF!)</f>
        <v>0</v>
      </c>
      <c r="Z10" s="11">
        <f>COUNTIF(Z$24:Z$83,#REF!)</f>
        <v>0</v>
      </c>
      <c r="AA10" s="11">
        <f>COUNTIF(AA$24:AA$83,#REF!)</f>
        <v>0</v>
      </c>
      <c r="AB10" s="11">
        <f>COUNTIF(AB$24:AB$83,#REF!)</f>
        <v>0</v>
      </c>
      <c r="AC10" s="11">
        <f>COUNTIF(AC$24:AC$83,#REF!)</f>
        <v>0</v>
      </c>
      <c r="AD10" s="11">
        <f>COUNTIF(AD$24:AD$83,#REF!)</f>
        <v>0</v>
      </c>
      <c r="AE10" s="11">
        <f>COUNTIF(AE$24:AE$83,#REF!)</f>
        <v>0</v>
      </c>
      <c r="AF10" s="11">
        <f>COUNTIF(AF$24:AF$83,#REF!)</f>
        <v>0</v>
      </c>
      <c r="AG10" s="11">
        <f>COUNTIF(AG$24:AG$83,#REF!)</f>
        <v>0</v>
      </c>
      <c r="AH10" s="11">
        <f>COUNTIF(AH$24:AH$83,#REF!)</f>
        <v>0</v>
      </c>
      <c r="AI10" s="11">
        <f>COUNTIF(AI$24:AI$83,#REF!)</f>
        <v>0</v>
      </c>
      <c r="AJ10" s="11">
        <f>COUNTIF(AJ$24:AJ$83,#REF!)</f>
        <v>0</v>
      </c>
      <c r="AK10" s="11">
        <f>COUNTIF(AK$24:AK$83,#REF!)</f>
        <v>0</v>
      </c>
      <c r="AL10" s="11">
        <f>COUNTIF(AL$24:AL$83,#REF!)</f>
        <v>0</v>
      </c>
      <c r="AM10" s="11">
        <f>COUNTIF(AM$24:AM$83,#REF!)</f>
        <v>0</v>
      </c>
      <c r="AN10" s="11">
        <f>COUNTIF(AN$24:AN$83,#REF!)</f>
        <v>0</v>
      </c>
      <c r="AO10" s="11">
        <f>COUNTIF(AO$24:AO$83,#REF!)</f>
        <v>0</v>
      </c>
      <c r="AP10" s="11">
        <f>COUNTIF(AP$24:AP$83,#REF!)</f>
        <v>0</v>
      </c>
      <c r="AQ10" s="394" t="s">
        <v>17</v>
      </c>
      <c r="AR10" s="394"/>
      <c r="AS10" s="11">
        <f>COUNTIF(AS$24:AS$83,#REF!)</f>
        <v>0</v>
      </c>
      <c r="AT10" s="11">
        <f>COUNTIF(AT$24:AT$83,#REF!)</f>
        <v>0</v>
      </c>
      <c r="AU10" s="11">
        <f>COUNTIF(AU$24:AU$83,#REF!)</f>
        <v>0</v>
      </c>
      <c r="AV10" s="11">
        <f>COUNTIF(AV$24:AV$83,#REF!)</f>
        <v>0</v>
      </c>
      <c r="AW10" s="11">
        <f>COUNTIF(AW$24:AW$83,#REF!)</f>
        <v>0</v>
      </c>
      <c r="AX10" s="11">
        <f>COUNTIF(AX$24:AX$83,#REF!)</f>
        <v>0</v>
      </c>
      <c r="AY10" s="11">
        <f>COUNTIF(AY$24:AY$83,#REF!)</f>
        <v>0</v>
      </c>
      <c r="AZ10" s="11">
        <f>COUNTIF(AZ$24:AZ$83,#REF!)</f>
        <v>0</v>
      </c>
      <c r="BA10" s="11">
        <f>COUNTIF(BA$24:BA$83,#REF!)</f>
        <v>0</v>
      </c>
      <c r="BB10" s="11">
        <f>COUNTIF(BB$24:BB$83,#REF!)</f>
        <v>0</v>
      </c>
      <c r="BC10" s="11">
        <f>COUNTIF(BC$24:BC$83,#REF!)</f>
        <v>0</v>
      </c>
      <c r="BD10" s="11">
        <f>COUNTIF(BD$24:BD$83,#REF!)</f>
        <v>0</v>
      </c>
      <c r="BE10" s="11">
        <f>COUNTIF(BE$24:BE$83,#REF!)</f>
        <v>0</v>
      </c>
      <c r="BF10" s="11">
        <f>COUNTIF(BF$24:BF$83,#REF!)</f>
        <v>0</v>
      </c>
      <c r="BG10" s="11">
        <f>COUNTIF(BG$24:BG$83,#REF!)</f>
        <v>0</v>
      </c>
      <c r="BH10" s="11">
        <f>COUNTIF(BH$24:BH$83,#REF!)</f>
        <v>0</v>
      </c>
      <c r="BI10" s="11">
        <f>COUNTIF(BI$24:BI$83,#REF!)</f>
        <v>0</v>
      </c>
      <c r="BJ10" s="11">
        <f>COUNTIF(BJ$24:BJ$83,#REF!)</f>
        <v>0</v>
      </c>
      <c r="BK10" s="11">
        <f>COUNTIF(BK$24:BK$83,#REF!)</f>
        <v>0</v>
      </c>
      <c r="BL10" s="11">
        <f>COUNTIF(BL$24:BL$83,#REF!)</f>
        <v>0</v>
      </c>
      <c r="BM10" s="11">
        <f>COUNTIF(BM$24:BM$83,#REF!)</f>
        <v>0</v>
      </c>
      <c r="BN10" s="11">
        <f>COUNTIF(BN$24:BN$83,#REF!)</f>
        <v>0</v>
      </c>
      <c r="BO10" s="11">
        <f>COUNTIF(BO$24:BO$83,#REF!)</f>
        <v>0</v>
      </c>
      <c r="BP10" s="11">
        <f>COUNTIF(BP$24:BP$83,#REF!)</f>
        <v>0</v>
      </c>
      <c r="BQ10" s="11">
        <f>COUNTIF(BQ$24:BQ$83,#REF!)</f>
        <v>0</v>
      </c>
      <c r="BR10" s="11">
        <f>COUNTIF(BR$24:BR$83,#REF!)</f>
        <v>0</v>
      </c>
      <c r="BS10" s="11">
        <f>COUNTIF(BS$24:BS$83,#REF!)</f>
        <v>0</v>
      </c>
      <c r="BT10" s="11">
        <f>COUNTIF(BT$24:BT$83,#REF!)</f>
        <v>0</v>
      </c>
      <c r="BU10" s="11">
        <f>COUNTIF(BU$24:BU$83,#REF!)</f>
        <v>0</v>
      </c>
      <c r="BV10" s="11">
        <f>COUNTIF(BV$24:BV$83,#REF!)</f>
        <v>0</v>
      </c>
      <c r="BW10" s="11">
        <f>COUNTIF(BW$24:BW$83,#REF!)</f>
        <v>0</v>
      </c>
      <c r="BX10" s="394" t="s">
        <v>17</v>
      </c>
      <c r="BY10" s="394"/>
      <c r="BZ10" s="11">
        <f>COUNTIF(BZ$24:BZ$83,#REF!)</f>
        <v>0</v>
      </c>
      <c r="CA10" s="11">
        <f>COUNTIF(CA$24:CA$83,#REF!)</f>
        <v>0</v>
      </c>
      <c r="CB10" s="11">
        <f>COUNTIF(CB$24:CB$83,#REF!)</f>
        <v>0</v>
      </c>
      <c r="CC10" s="11">
        <f>COUNTIF(CC$24:CC$83,#REF!)</f>
        <v>0</v>
      </c>
      <c r="CD10" s="11">
        <f>COUNTIF(CD$24:CD$83,#REF!)</f>
        <v>0</v>
      </c>
      <c r="CE10" s="11">
        <f>COUNTIF(CE$24:CE$83,#REF!)</f>
        <v>0</v>
      </c>
      <c r="CF10" s="11">
        <f>COUNTIF(CF$24:CF$83,#REF!)</f>
        <v>0</v>
      </c>
      <c r="CG10" s="11">
        <f>COUNTIF(CG$24:CG$83,#REF!)</f>
        <v>0</v>
      </c>
      <c r="CH10" s="11">
        <f>COUNTIF(CH$24:CH$83,#REF!)</f>
        <v>0</v>
      </c>
      <c r="CI10" s="11">
        <f>COUNTIF(CI$24:CI$83,#REF!)</f>
        <v>0</v>
      </c>
      <c r="CJ10" s="11">
        <f>COUNTIF(CJ$24:CJ$83,#REF!)</f>
        <v>0</v>
      </c>
      <c r="CK10" s="11">
        <f>COUNTIF(CK$24:CK$83,#REF!)</f>
        <v>0</v>
      </c>
      <c r="CL10" s="11">
        <f>COUNTIF(CL$24:CL$83,#REF!)</f>
        <v>0</v>
      </c>
      <c r="CM10" s="11">
        <f>COUNTIF(CM$24:CM$83,#REF!)</f>
        <v>0</v>
      </c>
      <c r="CN10" s="11">
        <f>COUNTIF(CN$24:CN$83,#REF!)</f>
        <v>0</v>
      </c>
      <c r="CO10" s="11">
        <f>COUNTIF(CO$24:CO$83,#REF!)</f>
        <v>0</v>
      </c>
      <c r="CP10" s="11">
        <f>COUNTIF(CP$24:CP$83,#REF!)</f>
        <v>0</v>
      </c>
      <c r="CQ10" s="11">
        <f>COUNTIF(CQ$24:CQ$83,#REF!)</f>
        <v>0</v>
      </c>
      <c r="CR10" s="11">
        <f>COUNTIF(CR$24:CR$83,#REF!)</f>
        <v>0</v>
      </c>
      <c r="CS10" s="11">
        <f>COUNTIF(CS$24:CS$83,#REF!)</f>
        <v>0</v>
      </c>
      <c r="CT10" s="11">
        <f>COUNTIF(CT$24:CT$83,#REF!)</f>
        <v>0</v>
      </c>
      <c r="CU10" s="11">
        <f>COUNTIF(CU$24:CU$83,#REF!)</f>
        <v>0</v>
      </c>
      <c r="CV10" s="11">
        <f>COUNTIF(CV$24:CV$83,#REF!)</f>
        <v>0</v>
      </c>
      <c r="CW10" s="11">
        <f>COUNTIF(CW$24:CW$83,#REF!)</f>
        <v>0</v>
      </c>
      <c r="CX10" s="11">
        <f>COUNTIF(CX$24:CX$83,#REF!)</f>
        <v>0</v>
      </c>
      <c r="CY10" s="11">
        <f>COUNTIF(CY$24:CY$83,#REF!)</f>
        <v>0</v>
      </c>
      <c r="CZ10" s="11">
        <f>COUNTIF(CZ$24:CZ$83,#REF!)</f>
        <v>0</v>
      </c>
      <c r="DA10" s="11">
        <f>COUNTIF(DA$24:DA$83,#REF!)</f>
        <v>0</v>
      </c>
      <c r="DB10" s="11">
        <f>COUNTIF(DB$24:DB$83,#REF!)</f>
        <v>0</v>
      </c>
      <c r="DC10" s="11">
        <f>COUNTIF(DC$24:DC$83,#REF!)</f>
        <v>0</v>
      </c>
      <c r="DD10" s="394" t="s">
        <v>17</v>
      </c>
      <c r="DE10" s="394"/>
      <c r="DF10" s="11">
        <f>COUNTIF(DF$24:DF$98,#REF!)</f>
        <v>0</v>
      </c>
      <c r="DG10" s="11">
        <f>COUNTIF(DG$24:DG$83,#REF!)</f>
        <v>0</v>
      </c>
      <c r="DH10" s="11">
        <f>COUNTIF(DH$24:DH$83,#REF!)</f>
        <v>0</v>
      </c>
      <c r="DI10" s="11">
        <f>COUNTIF(DI$24:DI$83,#REF!)</f>
        <v>0</v>
      </c>
      <c r="DJ10" s="11">
        <f>COUNTIF(DJ$24:DJ$83,#REF!)</f>
        <v>0</v>
      </c>
      <c r="DK10" s="11">
        <f>COUNTIF(DK$24:DK$83,#REF!)</f>
        <v>0</v>
      </c>
      <c r="DL10" s="11">
        <f>COUNTIF(DL$24:DL$83,#REF!)</f>
        <v>0</v>
      </c>
      <c r="DM10" s="11">
        <f>COUNTIF(DM$24:DM$83,#REF!)</f>
        <v>0</v>
      </c>
      <c r="DN10" s="11">
        <f>COUNTIF(DN$24:DN$83,#REF!)</f>
        <v>0</v>
      </c>
      <c r="DO10" s="11">
        <f>COUNTIF(DO$24:DO$83,#REF!)</f>
        <v>0</v>
      </c>
      <c r="DP10" s="11">
        <f>COUNTIF(DP$24:DP$83,#REF!)</f>
        <v>0</v>
      </c>
      <c r="DQ10" s="11">
        <f>COUNTIF(DQ$24:DQ$83,#REF!)</f>
        <v>0</v>
      </c>
      <c r="DR10" s="11">
        <f>COUNTIF(DR$24:DR$83,#REF!)</f>
        <v>0</v>
      </c>
      <c r="DS10" s="11">
        <f>COUNTIF(DS$24:DS$83,#REF!)</f>
        <v>0</v>
      </c>
      <c r="DT10" s="11">
        <f>COUNTIF(DT$24:DT$83,#REF!)</f>
        <v>0</v>
      </c>
      <c r="DU10" s="11">
        <f>COUNTIF(DU$24:DU$83,#REF!)</f>
        <v>0</v>
      </c>
      <c r="DV10" s="11">
        <f>COUNTIF(DV$24:DV$83,#REF!)</f>
        <v>0</v>
      </c>
      <c r="DW10" s="11">
        <f>COUNTIF(DW$24:DW$83,#REF!)</f>
        <v>0</v>
      </c>
      <c r="DX10" s="11">
        <f>COUNTIF(DX$24:DX$83,#REF!)</f>
        <v>0</v>
      </c>
      <c r="DY10" s="11">
        <f>COUNTIF(DY$24:DY$83,#REF!)</f>
        <v>0</v>
      </c>
      <c r="DZ10" s="11">
        <f>COUNTIF(DZ$24:DZ$104,#REF!)</f>
        <v>0</v>
      </c>
      <c r="EA10" s="11">
        <f>COUNTIF(EA$24:EA$83,#REF!)</f>
        <v>0</v>
      </c>
      <c r="EB10" s="11">
        <f>COUNTIF(EB$24:EB$83,#REF!)</f>
        <v>0</v>
      </c>
      <c r="EC10" s="11">
        <f>COUNTIF(EC$24:EC$104,#REF!)</f>
        <v>0</v>
      </c>
      <c r="ED10" s="11">
        <f>COUNTIF(ED$24:ED$83,#REF!)</f>
        <v>0</v>
      </c>
      <c r="EE10" s="11">
        <f>COUNTIF(EE$24:EE$83,#REF!)</f>
        <v>0</v>
      </c>
      <c r="EF10" s="11">
        <f>COUNTIF(EF$24:EF$83,#REF!)</f>
        <v>0</v>
      </c>
      <c r="EG10" s="11">
        <f>COUNTIF(EG$24:EG$98,#REF!)</f>
        <v>0</v>
      </c>
      <c r="EH10" s="11">
        <f>COUNTIF(EH$24:EH$83,#REF!)</f>
        <v>0</v>
      </c>
      <c r="EI10" s="11">
        <f>COUNTIF(EI$24:EI$83,#REF!)</f>
        <v>0</v>
      </c>
      <c r="EJ10" s="11">
        <f>COUNTIF(EJ$24:EJ$83,#REF!)</f>
        <v>0</v>
      </c>
      <c r="EK10" s="394" t="s">
        <v>17</v>
      </c>
      <c r="EL10" s="394"/>
      <c r="EM10" s="11">
        <f>COUNTIF(EM$24:EM$83,#REF!)</f>
        <v>0</v>
      </c>
      <c r="EN10" s="11">
        <f>COUNTIF(EN$24:EN$83,#REF!)</f>
        <v>0</v>
      </c>
      <c r="EO10" s="11">
        <f>COUNTIF(EO$24:EO$83,#REF!)</f>
        <v>0</v>
      </c>
      <c r="EP10" s="11">
        <f>COUNTIF(EP$24:EP$83,#REF!)</f>
        <v>0</v>
      </c>
      <c r="EQ10" s="11">
        <f>COUNTIF(EQ$24:EQ$83,#REF!)</f>
        <v>0</v>
      </c>
      <c r="ER10" s="11">
        <f>COUNTIF(ER$24:ER$83,#REF!)</f>
        <v>0</v>
      </c>
      <c r="ES10" s="11">
        <f>COUNTIF(ES$24:ES$83,#REF!)</f>
        <v>0</v>
      </c>
      <c r="ET10" s="11">
        <f>COUNTIF(ET$24:ET$83,#REF!)</f>
        <v>0</v>
      </c>
      <c r="EU10" s="11">
        <f>COUNTIF(EU$24:EU$83,#REF!)</f>
        <v>0</v>
      </c>
      <c r="EV10" s="11">
        <f>COUNTIF(EV$24:EV$83,#REF!)</f>
        <v>0</v>
      </c>
      <c r="EW10" s="11">
        <f>COUNTIF(EW$24:EW$83,#REF!)</f>
        <v>0</v>
      </c>
      <c r="EX10" s="11">
        <f>COUNTIF(EX$24:EX$83,#REF!)</f>
        <v>0</v>
      </c>
      <c r="EY10" s="11">
        <f>COUNTIF(EY$24:EY$83,#REF!)</f>
        <v>0</v>
      </c>
      <c r="EZ10" s="11">
        <f>COUNTIF(EZ$24:EZ$83,#REF!)</f>
        <v>0</v>
      </c>
      <c r="FA10" s="11">
        <f>COUNTIF(FA$24:FA$83,#REF!)</f>
        <v>0</v>
      </c>
      <c r="FB10" s="11">
        <f>COUNTIF(FB$24:FB$83,#REF!)</f>
        <v>0</v>
      </c>
      <c r="FC10" s="11">
        <f>COUNTIF(FC$24:FC$83,#REF!)</f>
        <v>0</v>
      </c>
      <c r="FD10" s="11">
        <f>COUNTIF(FD$24:FD$83,#REF!)</f>
        <v>0</v>
      </c>
      <c r="FE10" s="11">
        <f>COUNTIF(FE$24:FE$83,#REF!)</f>
        <v>0</v>
      </c>
      <c r="FF10" s="11">
        <f>COUNTIF(FF$24:FF$83,#REF!)</f>
        <v>0</v>
      </c>
      <c r="FG10" s="11">
        <f>COUNTIF(FG$24:FG$83,#REF!)</f>
        <v>0</v>
      </c>
      <c r="FH10" s="11">
        <f>COUNTIF(FH$24:FH$83,#REF!)</f>
        <v>0</v>
      </c>
      <c r="FI10" s="11">
        <f>COUNTIF(FI$24:FI$83,#REF!)</f>
        <v>0</v>
      </c>
      <c r="FJ10" s="11">
        <f>COUNTIF(FJ$24:FJ$83,#REF!)</f>
        <v>0</v>
      </c>
      <c r="FK10" s="11">
        <f>COUNTIF(FK$24:FK$83,#REF!)</f>
        <v>0</v>
      </c>
      <c r="FL10" s="11">
        <f>COUNTIF(FL$24:FL$83,#REF!)</f>
        <v>0</v>
      </c>
      <c r="FM10" s="11">
        <f>COUNTIF(FM$24:FM$83,#REF!)</f>
        <v>0</v>
      </c>
      <c r="FN10" s="11">
        <f>COUNTIF(FN$24:FN$83,#REF!)</f>
        <v>0</v>
      </c>
      <c r="FO10" s="11">
        <f>COUNTIF(FO$24:FO$83,#REF!)</f>
        <v>0</v>
      </c>
      <c r="FP10" s="11">
        <f>COUNTIF(FP$24:FP$83,#REF!)</f>
        <v>0</v>
      </c>
      <c r="FQ10" s="394" t="s">
        <v>17</v>
      </c>
      <c r="FR10" s="394"/>
      <c r="FS10" s="11">
        <f>COUNTIF(FS$24:FS$83,#REF!)</f>
        <v>0</v>
      </c>
      <c r="FT10" s="11">
        <f>COUNTIF(FT$24:FT$83,#REF!)</f>
        <v>0</v>
      </c>
      <c r="FU10" s="11">
        <f>COUNTIF(FU$24:FU$83,#REF!)</f>
        <v>0</v>
      </c>
      <c r="FV10" s="11">
        <f>COUNTIF(FV$24:FV$83,#REF!)</f>
        <v>0</v>
      </c>
      <c r="FW10" s="11">
        <f>COUNTIF(FW$24:FW$83,#REF!)</f>
        <v>0</v>
      </c>
      <c r="FX10" s="11">
        <f>COUNTIF(FX$24:FX$83,#REF!)</f>
        <v>0</v>
      </c>
      <c r="FY10" s="11">
        <f>COUNTIF(FY$24:FY$83,#REF!)</f>
        <v>0</v>
      </c>
      <c r="FZ10" s="11">
        <f>COUNTIF(FZ$24:FZ$83,#REF!)</f>
        <v>0</v>
      </c>
      <c r="GA10" s="11">
        <f>COUNTIF(GA$24:GA$83,#REF!)</f>
        <v>0</v>
      </c>
      <c r="GB10" s="11">
        <f>COUNTIF(GB$24:GB$83,#REF!)</f>
        <v>0</v>
      </c>
      <c r="GC10" s="11">
        <f>COUNTIF(GC$24:GC$83,#REF!)</f>
        <v>0</v>
      </c>
      <c r="GD10" s="11">
        <f>COUNTIF(GD$24:GD$83,#REF!)</f>
        <v>0</v>
      </c>
      <c r="GE10" s="11">
        <f>COUNTIF(GE$24:GE$83,#REF!)</f>
        <v>0</v>
      </c>
      <c r="GF10" s="11">
        <f>COUNTIF(GF$24:GF$83,#REF!)</f>
        <v>0</v>
      </c>
      <c r="GG10" s="11">
        <f>COUNTIF(GG$24:GG$83,#REF!)</f>
        <v>0</v>
      </c>
      <c r="GH10" s="11">
        <f>COUNTIF(GH$24:GH$83,#REF!)</f>
        <v>0</v>
      </c>
      <c r="GI10" s="11">
        <f>COUNTIF(GI$24:GI$83,#REF!)</f>
        <v>0</v>
      </c>
      <c r="GJ10" s="11">
        <f>COUNTIF(GJ$24:GJ$83,#REF!)</f>
        <v>0</v>
      </c>
      <c r="GK10" s="11">
        <f>COUNTIF(GK$24:GK$83,#REF!)</f>
        <v>0</v>
      </c>
      <c r="GL10" s="11">
        <f>COUNTIF(GL$24:GL$83,#REF!)</f>
        <v>0</v>
      </c>
      <c r="GM10" s="11">
        <f>COUNTIF(GM$24:GM$83,#REF!)</f>
        <v>0</v>
      </c>
      <c r="GN10" s="11">
        <f>COUNTIF(GN$24:GN$83,#REF!)</f>
        <v>0</v>
      </c>
      <c r="GO10" s="11">
        <f>COUNTIF(GO$24:GO$83,#REF!)</f>
        <v>0</v>
      </c>
      <c r="GP10" s="11">
        <f>COUNTIF(GP$24:GP$83,#REF!)</f>
        <v>0</v>
      </c>
      <c r="GQ10" s="11">
        <f>COUNTIF(GQ$24:GQ$83,#REF!)</f>
        <v>0</v>
      </c>
      <c r="GR10" s="11">
        <f>COUNTIF(GR$24:GR$83,#REF!)</f>
        <v>0</v>
      </c>
      <c r="GS10" s="11">
        <f>COUNTIF(GS$24:GS$83,#REF!)</f>
        <v>0</v>
      </c>
      <c r="GT10" s="11">
        <f>COUNTIF(GT$24:GT$83,#REF!)</f>
        <v>0</v>
      </c>
      <c r="GU10" s="11">
        <f>COUNTIF(GU$24:GU$83,#REF!)</f>
        <v>0</v>
      </c>
      <c r="GV10" s="11">
        <f>COUNTIF(GV$24:GV$83,#REF!)</f>
        <v>0</v>
      </c>
      <c r="GW10" s="11">
        <f>COUNTIF(GW$24:GW$83,#REF!)</f>
        <v>0</v>
      </c>
    </row>
    <row r="11" spans="3:205" s="7" customFormat="1" ht="15" hidden="1" customHeight="1" outlineLevel="1" x14ac:dyDescent="0.35">
      <c r="C11" s="1"/>
      <c r="D11" s="4"/>
      <c r="E11" s="413"/>
      <c r="F11" s="394" t="s">
        <v>18</v>
      </c>
      <c r="G11" s="394"/>
      <c r="H11" s="408" t="s">
        <v>12</v>
      </c>
      <c r="I11" s="409"/>
      <c r="J11" s="394" t="s">
        <v>19</v>
      </c>
      <c r="K11" s="394"/>
      <c r="L11" s="11">
        <f>COUNTIF(L$24:L$89,#REF!)</f>
        <v>0</v>
      </c>
      <c r="M11" s="11">
        <f>COUNTIF(M$24:M$89,#REF!)</f>
        <v>0</v>
      </c>
      <c r="N11" s="11">
        <f>COUNTIF(N$24:N$89,#REF!)</f>
        <v>0</v>
      </c>
      <c r="O11" s="11">
        <f>COUNTIF(O$24:O$89,#REF!)</f>
        <v>0</v>
      </c>
      <c r="P11" s="11">
        <f>COUNTIF(P$24:P$89,#REF!)</f>
        <v>0</v>
      </c>
      <c r="Q11" s="11">
        <f>COUNTIF(Q$24:Q$89,#REF!)</f>
        <v>0</v>
      </c>
      <c r="R11" s="11">
        <f>COUNTIF(R$24:R$89,#REF!)</f>
        <v>0</v>
      </c>
      <c r="S11" s="11">
        <f>COUNTIF(S$24:S$89,#REF!)</f>
        <v>0</v>
      </c>
      <c r="T11" s="11">
        <f>COUNTIF(T$24:T$89,#REF!)</f>
        <v>0</v>
      </c>
      <c r="U11" s="11">
        <f>COUNTIF(U$24:U$89,#REF!)</f>
        <v>0</v>
      </c>
      <c r="V11" s="11">
        <f>COUNTIF(V$24:V$89,#REF!)</f>
        <v>0</v>
      </c>
      <c r="W11" s="11">
        <f>COUNTIF(W$24:W$89,#REF!)</f>
        <v>0</v>
      </c>
      <c r="X11" s="11">
        <f>COUNTIF(X$24:X$89,#REF!)</f>
        <v>0</v>
      </c>
      <c r="Y11" s="11">
        <f>COUNTIF(Y$24:Y$89,#REF!)</f>
        <v>0</v>
      </c>
      <c r="Z11" s="11">
        <f>COUNTIF(Z$24:Z$89,#REF!)</f>
        <v>0</v>
      </c>
      <c r="AA11" s="11">
        <f>COUNTIF(AA$24:AA$89,#REF!)</f>
        <v>0</v>
      </c>
      <c r="AB11" s="11">
        <f>COUNTIF(AB$24:AB$89,#REF!)</f>
        <v>0</v>
      </c>
      <c r="AC11" s="11">
        <f>COUNTIF(AC$24:AC$89,#REF!)</f>
        <v>0</v>
      </c>
      <c r="AD11" s="11">
        <f>COUNTIF(AD$24:AD$89,#REF!)</f>
        <v>0</v>
      </c>
      <c r="AE11" s="11">
        <f>COUNTIF(AE$24:AE$89,#REF!)</f>
        <v>0</v>
      </c>
      <c r="AF11" s="11">
        <f>COUNTIF(AF$24:AF$89,#REF!)</f>
        <v>0</v>
      </c>
      <c r="AG11" s="11">
        <f>COUNTIF(AG$24:AG$89,#REF!)</f>
        <v>0</v>
      </c>
      <c r="AH11" s="11">
        <f>COUNTIF(AH$24:AH$89,#REF!)</f>
        <v>0</v>
      </c>
      <c r="AI11" s="11">
        <f>COUNTIF(AI$24:AI$89,#REF!)</f>
        <v>0</v>
      </c>
      <c r="AJ11" s="11">
        <f>COUNTIF(AJ$24:AJ$89,#REF!)</f>
        <v>0</v>
      </c>
      <c r="AK11" s="11">
        <f>COUNTIF(AK$24:AK$89,#REF!)</f>
        <v>0</v>
      </c>
      <c r="AL11" s="11">
        <f>COUNTIF(AL$24:AL$89,#REF!)</f>
        <v>0</v>
      </c>
      <c r="AM11" s="11">
        <f>COUNTIF(AM$24:AM$89,#REF!)</f>
        <v>0</v>
      </c>
      <c r="AN11" s="11">
        <f>COUNTIF(AN$24:AN$89,#REF!)</f>
        <v>0</v>
      </c>
      <c r="AO11" s="11">
        <f>COUNTIF(AO$24:AO$89,#REF!)</f>
        <v>0</v>
      </c>
      <c r="AP11" s="11">
        <f>COUNTIF(AP$24:AP$89,#REF!)</f>
        <v>0</v>
      </c>
      <c r="AQ11" s="394" t="s">
        <v>19</v>
      </c>
      <c r="AR11" s="394"/>
      <c r="AS11" s="11">
        <f>COUNTIF(AS$24:AS$83,#REF!)</f>
        <v>0</v>
      </c>
      <c r="AT11" s="11">
        <f>COUNTIF(AT$24:AT$83,#REF!)</f>
        <v>0</v>
      </c>
      <c r="AU11" s="11">
        <f>COUNTIF(AU$24:AU$83,#REF!)</f>
        <v>0</v>
      </c>
      <c r="AV11" s="11">
        <f>COUNTIF(AV$24:AV$83,#REF!)</f>
        <v>0</v>
      </c>
      <c r="AW11" s="11">
        <f>COUNTIF(AW$24:AW$83,#REF!)</f>
        <v>0</v>
      </c>
      <c r="AX11" s="11">
        <f>COUNTIF(AX$24:AX$83,#REF!)</f>
        <v>0</v>
      </c>
      <c r="AY11" s="11">
        <f>COUNTIF(AY$24:AY$83,#REF!)</f>
        <v>0</v>
      </c>
      <c r="AZ11" s="11">
        <f>COUNTIF(AZ$24:AZ$83,#REF!)</f>
        <v>0</v>
      </c>
      <c r="BA11" s="11">
        <f>COUNTIF(BA$24:BA$83,#REF!)</f>
        <v>0</v>
      </c>
      <c r="BB11" s="11">
        <f>COUNTIF(BB$24:BB$83,#REF!)</f>
        <v>0</v>
      </c>
      <c r="BC11" s="11">
        <f>COUNTIF(BC$24:BC$83,#REF!)</f>
        <v>0</v>
      </c>
      <c r="BD11" s="11">
        <f>COUNTIF(BD$24:BD$83,#REF!)</f>
        <v>0</v>
      </c>
      <c r="BE11" s="11">
        <f>COUNTIF(BE$24:BE$83,#REF!)</f>
        <v>0</v>
      </c>
      <c r="BF11" s="11">
        <f>COUNTIF(BF$24:BF$83,#REF!)</f>
        <v>0</v>
      </c>
      <c r="BG11" s="11">
        <f>COUNTIF(BG$24:BG$83,#REF!)</f>
        <v>0</v>
      </c>
      <c r="BH11" s="11">
        <f>COUNTIF(BH$24:BH$83,#REF!)</f>
        <v>0</v>
      </c>
      <c r="BI11" s="11">
        <f>COUNTIF(BI$24:BI$83,#REF!)</f>
        <v>0</v>
      </c>
      <c r="BJ11" s="11">
        <f>COUNTIF(BJ$24:BJ$83,#REF!)</f>
        <v>0</v>
      </c>
      <c r="BK11" s="11">
        <f>COUNTIF(BK$24:BK$83,#REF!)</f>
        <v>0</v>
      </c>
      <c r="BL11" s="11">
        <f>COUNTIF(BL$24:BL$83,#REF!)</f>
        <v>0</v>
      </c>
      <c r="BM11" s="11">
        <f>COUNTIF(BM$24:BM$83,#REF!)</f>
        <v>0</v>
      </c>
      <c r="BN11" s="11">
        <f>COUNTIF(BN$24:BN$83,#REF!)</f>
        <v>0</v>
      </c>
      <c r="BO11" s="11">
        <f>COUNTIF(BO$24:BO$83,#REF!)</f>
        <v>0</v>
      </c>
      <c r="BP11" s="11">
        <f>COUNTIF(BP$24:BP$83,#REF!)</f>
        <v>0</v>
      </c>
      <c r="BQ11" s="11">
        <f>COUNTIF(BQ$24:BQ$83,#REF!)</f>
        <v>0</v>
      </c>
      <c r="BR11" s="11">
        <f>COUNTIF(BR$24:BR$83,#REF!)</f>
        <v>0</v>
      </c>
      <c r="BS11" s="11">
        <f>COUNTIF(BS$24:BS$83,#REF!)</f>
        <v>0</v>
      </c>
      <c r="BT11" s="11">
        <f>COUNTIF(BT$24:BT$83,#REF!)</f>
        <v>0</v>
      </c>
      <c r="BU11" s="11">
        <f>COUNTIF(BU$24:BU$83,#REF!)</f>
        <v>0</v>
      </c>
      <c r="BV11" s="11">
        <f>COUNTIF(BV$24:BV$83,#REF!)</f>
        <v>0</v>
      </c>
      <c r="BW11" s="11">
        <f>COUNTIF(BW$24:BW$83,#REF!)</f>
        <v>0</v>
      </c>
      <c r="BX11" s="394" t="s">
        <v>19</v>
      </c>
      <c r="BY11" s="394"/>
      <c r="BZ11" s="11">
        <f>COUNTIF(BZ$24:BZ$95,#REF!)</f>
        <v>0</v>
      </c>
      <c r="CA11" s="11">
        <f>COUNTIF(CA$24:CA$83,#REF!)</f>
        <v>0</v>
      </c>
      <c r="CB11" s="11">
        <f>COUNTIF(CB$24:CB$83,#REF!)</f>
        <v>0</v>
      </c>
      <c r="CC11" s="11">
        <f>COUNTIF(CC$24:CC$83,#REF!)</f>
        <v>0</v>
      </c>
      <c r="CD11" s="11">
        <f>COUNTIF(CD$24:CD$83,#REF!)</f>
        <v>0</v>
      </c>
      <c r="CE11" s="11">
        <f>COUNTIF(CE$24:CE$83,#REF!)</f>
        <v>0</v>
      </c>
      <c r="CF11" s="11">
        <f>COUNTIF(CF$24:CF$83,#REF!)</f>
        <v>0</v>
      </c>
      <c r="CG11" s="11">
        <f>COUNTIF(CG$24:CG$83,#REF!)</f>
        <v>0</v>
      </c>
      <c r="CH11" s="11">
        <f>COUNTIF(CH$24:CH$83,#REF!)</f>
        <v>0</v>
      </c>
      <c r="CI11" s="11">
        <f>COUNTIF(CI$24:CI$83,#REF!)</f>
        <v>0</v>
      </c>
      <c r="CJ11" s="11">
        <f>COUNTIF(CJ$24:CJ$83,#REF!)</f>
        <v>0</v>
      </c>
      <c r="CK11" s="11">
        <f>COUNTIF(CK$24:CK$83,#REF!)</f>
        <v>0</v>
      </c>
      <c r="CL11" s="11">
        <f>COUNTIF(CL$24:CL$83,#REF!)</f>
        <v>0</v>
      </c>
      <c r="CM11" s="11">
        <f>COUNTIF(CM$24:CM$83,#REF!)</f>
        <v>0</v>
      </c>
      <c r="CN11" s="11">
        <f>COUNTIF(CN$24:CN$83,#REF!)</f>
        <v>0</v>
      </c>
      <c r="CO11" s="11">
        <f>COUNTIF(CO$24:CO$83,#REF!)</f>
        <v>0</v>
      </c>
      <c r="CP11" s="11">
        <f>COUNTIF(CP$24:CP$83,#REF!)</f>
        <v>0</v>
      </c>
      <c r="CQ11" s="11">
        <f>COUNTIF(CQ$24:CQ$83,#REF!)</f>
        <v>0</v>
      </c>
      <c r="CR11" s="11">
        <f>COUNTIF(CR$24:CR$83,#REF!)</f>
        <v>0</v>
      </c>
      <c r="CS11" s="11">
        <f>COUNTIF(CS$24:CS$104,#REF!)</f>
        <v>0</v>
      </c>
      <c r="CT11" s="11">
        <f>COUNTIF(CT$24:CT$104,#REF!)</f>
        <v>0</v>
      </c>
      <c r="CU11" s="11">
        <f>COUNTIF(CU$24:CU$104,#REF!)</f>
        <v>0</v>
      </c>
      <c r="CV11" s="11">
        <f>COUNTIF(CV$24:CV$104,#REF!)</f>
        <v>0</v>
      </c>
      <c r="CW11" s="11">
        <f>COUNTIF(CW$24:CW$104,#REF!)</f>
        <v>0</v>
      </c>
      <c r="CX11" s="11">
        <f>COUNTIF(CX$24:CX$104,#REF!)</f>
        <v>0</v>
      </c>
      <c r="CY11" s="11">
        <f>COUNTIF(CY$24:CY$104,#REF!)</f>
        <v>0</v>
      </c>
      <c r="CZ11" s="11">
        <f>COUNTIF(CZ$24:CZ$104,#REF!)</f>
        <v>0</v>
      </c>
      <c r="DA11" s="11">
        <f>COUNTIF(DA$24:DA$104,#REF!)</f>
        <v>0</v>
      </c>
      <c r="DB11" s="11">
        <f>COUNTIF(DB$24:DB$104,#REF!)</f>
        <v>0</v>
      </c>
      <c r="DC11" s="11">
        <f>COUNTIF(DC$24:DC$104,#REF!)</f>
        <v>0</v>
      </c>
      <c r="DD11" s="394" t="s">
        <v>19</v>
      </c>
      <c r="DE11" s="394"/>
      <c r="DF11" s="11">
        <f>COUNTIF(DF$24:DF$104,#REF!)</f>
        <v>0</v>
      </c>
      <c r="DG11" s="11">
        <f>COUNTIF(DG$24:DG$83,#REF!)</f>
        <v>0</v>
      </c>
      <c r="DH11" s="11">
        <f>COUNTIF(DH$24:DH$83,#REF!)</f>
        <v>0</v>
      </c>
      <c r="DI11" s="11">
        <f>COUNTIF(DI$24:DI$83,#REF!)</f>
        <v>0</v>
      </c>
      <c r="DJ11" s="11">
        <f>COUNTIF(DJ$24:DJ$83,#REF!)</f>
        <v>0</v>
      </c>
      <c r="DK11" s="11">
        <f>COUNTIF(DK$24:DK$83,#REF!)</f>
        <v>0</v>
      </c>
      <c r="DL11" s="11">
        <f>COUNTIF(DL$24:DL$83,#REF!)</f>
        <v>0</v>
      </c>
      <c r="DM11" s="11">
        <f>COUNTIF(DM$24:DM$83,#REF!)</f>
        <v>0</v>
      </c>
      <c r="DN11" s="11">
        <f>COUNTIF(DN$24:DN$83,#REF!)</f>
        <v>0</v>
      </c>
      <c r="DO11" s="11">
        <f>COUNTIF(DO$24:DO$83,#REF!)</f>
        <v>0</v>
      </c>
      <c r="DP11" s="11">
        <f>COUNTIF(DP$24:DP$83,#REF!)</f>
        <v>0</v>
      </c>
      <c r="DQ11" s="11">
        <f>COUNTIF(DQ$24:DQ$83,#REF!)</f>
        <v>0</v>
      </c>
      <c r="DR11" s="11">
        <f>COUNTIF(DR$24:DR$83,#REF!)</f>
        <v>0</v>
      </c>
      <c r="DS11" s="11">
        <f>COUNTIF(DS$24:DS$104,#REF!)</f>
        <v>0</v>
      </c>
      <c r="DT11" s="11">
        <f>COUNTIF(DT$24:DT$83,#REF!)</f>
        <v>0</v>
      </c>
      <c r="DU11" s="11">
        <f>COUNTIF(DU$24:DU$83,#REF!)</f>
        <v>0</v>
      </c>
      <c r="DV11" s="11">
        <f>COUNTIF(DV$24:DV$83,#REF!)</f>
        <v>0</v>
      </c>
      <c r="DW11" s="11">
        <f>COUNTIF(DW$24:DW$83,#REF!)</f>
        <v>0</v>
      </c>
      <c r="DX11" s="11">
        <f>COUNTIF(DX$24:DX$83,#REF!)</f>
        <v>0</v>
      </c>
      <c r="DY11" s="11">
        <f>COUNTIF(DY$24:DY$83,#REF!)</f>
        <v>0</v>
      </c>
      <c r="DZ11" s="11">
        <f>COUNTIF(DZ$24:DZ$104,#REF!)</f>
        <v>0</v>
      </c>
      <c r="EA11" s="11">
        <f>COUNTIF(EA$24:EA$83,#REF!)</f>
        <v>0</v>
      </c>
      <c r="EB11" s="11">
        <f>COUNTIF(EB$24:EB$104,#REF!)</f>
        <v>0</v>
      </c>
      <c r="EC11" s="11">
        <f>COUNTIF(EC$24:EC$104,#REF!)</f>
        <v>0</v>
      </c>
      <c r="ED11" s="11">
        <f>COUNTIF(ED$24:ED$83,#REF!)</f>
        <v>0</v>
      </c>
      <c r="EE11" s="11">
        <f>COUNTIF(EE$24:EE$83,#REF!)</f>
        <v>0</v>
      </c>
      <c r="EF11" s="11">
        <f>COUNTIF(EF$24:EF$83,#REF!)</f>
        <v>0</v>
      </c>
      <c r="EG11" s="11">
        <f>COUNTIF(EG$24:EG$104,#REF!)</f>
        <v>0</v>
      </c>
      <c r="EH11" s="11">
        <f>COUNTIF(EH$24:EH$104,#REF!)</f>
        <v>0</v>
      </c>
      <c r="EI11" s="11">
        <f>COUNTIF(EI$24:EI$104,#REF!)</f>
        <v>0</v>
      </c>
      <c r="EJ11" s="11">
        <f>COUNTIF(EJ$24:EJ$104,#REF!)</f>
        <v>0</v>
      </c>
      <c r="EK11" s="394" t="s">
        <v>19</v>
      </c>
      <c r="EL11" s="394"/>
      <c r="EM11" s="11">
        <f>COUNTIF(EM$24:EM$83,#REF!)</f>
        <v>0</v>
      </c>
      <c r="EN11" s="11">
        <f>COUNTIF(EN$24:EN$83,#REF!)</f>
        <v>0</v>
      </c>
      <c r="EO11" s="11">
        <f>COUNTIF(EO$24:EO$83,#REF!)</f>
        <v>0</v>
      </c>
      <c r="EP11" s="11">
        <f>COUNTIF(EP$24:EP$83,#REF!)</f>
        <v>0</v>
      </c>
      <c r="EQ11" s="11">
        <f>COUNTIF(EQ$24:EQ$83,#REF!)</f>
        <v>0</v>
      </c>
      <c r="ER11" s="11">
        <f>COUNTIF(ER$24:ER$83,#REF!)</f>
        <v>0</v>
      </c>
      <c r="ES11" s="11">
        <f>COUNTIF(ES$24:ES$83,#REF!)</f>
        <v>0</v>
      </c>
      <c r="ET11" s="11">
        <f>COUNTIF(ET$24:ET$83,#REF!)</f>
        <v>0</v>
      </c>
      <c r="EU11" s="11">
        <f>COUNTIF(EU$24:EU$83,#REF!)</f>
        <v>0</v>
      </c>
      <c r="EV11" s="11">
        <f>COUNTIF(EV$24:EV$83,#REF!)</f>
        <v>0</v>
      </c>
      <c r="EW11" s="11">
        <f>COUNTIF(EW$24:EW$83,#REF!)</f>
        <v>0</v>
      </c>
      <c r="EX11" s="11">
        <f>COUNTIF(EX$24:EX$83,#REF!)</f>
        <v>0</v>
      </c>
      <c r="EY11" s="11">
        <f>COUNTIF(EY$24:EY$83,#REF!)</f>
        <v>0</v>
      </c>
      <c r="EZ11" s="11">
        <f>COUNTIF(EZ$24:EZ$83,#REF!)</f>
        <v>0</v>
      </c>
      <c r="FA11" s="11">
        <f>COUNTIF(FA$24:FA$83,#REF!)</f>
        <v>0</v>
      </c>
      <c r="FB11" s="11">
        <f>COUNTIF(FB$24:FB$83,#REF!)</f>
        <v>0</v>
      </c>
      <c r="FC11" s="11">
        <f>COUNTIF(FC$24:FC$83,#REF!)</f>
        <v>0</v>
      </c>
      <c r="FD11" s="11">
        <f>COUNTIF(FD$24:FD$104,#REF!)</f>
        <v>0</v>
      </c>
      <c r="FE11" s="11">
        <f>COUNTIF(FE$24:FE$104,#REF!)</f>
        <v>0</v>
      </c>
      <c r="FF11" s="11">
        <f>COUNTIF(FF$24:FF$104,#REF!)</f>
        <v>0</v>
      </c>
      <c r="FG11" s="11">
        <f>COUNTIF(FG$24:FG$104,#REF!)</f>
        <v>0</v>
      </c>
      <c r="FH11" s="11">
        <f>COUNTIF(FH$24:FH$104,#REF!)</f>
        <v>0</v>
      </c>
      <c r="FI11" s="11">
        <f>COUNTIF(FI$24:FI$104,#REF!)</f>
        <v>0</v>
      </c>
      <c r="FJ11" s="11">
        <f>COUNTIF(FJ$24:FJ$104,#REF!)</f>
        <v>0</v>
      </c>
      <c r="FK11" s="11">
        <f>COUNTIF(FK$24:FK$104,#REF!)</f>
        <v>0</v>
      </c>
      <c r="FL11" s="11">
        <f>COUNTIF(FL$24:FL$104,#REF!)</f>
        <v>0</v>
      </c>
      <c r="FM11" s="11">
        <f>COUNTIF(FM$24:FM$104,#REF!)</f>
        <v>0</v>
      </c>
      <c r="FN11" s="11">
        <f>COUNTIF(FN$24:FN$104,#REF!)</f>
        <v>0</v>
      </c>
      <c r="FO11" s="11">
        <f>COUNTIF(FO$24:FO$104,#REF!)</f>
        <v>0</v>
      </c>
      <c r="FP11" s="11">
        <f>COUNTIF(FP$24:FP$104,#REF!)</f>
        <v>0</v>
      </c>
      <c r="FQ11" s="394" t="s">
        <v>19</v>
      </c>
      <c r="FR11" s="394"/>
      <c r="FS11" s="11">
        <f>COUNTIF(FS$24:FS$83,#REF!)</f>
        <v>0</v>
      </c>
      <c r="FT11" s="11">
        <f>COUNTIF(FT$24:FT$104,#REF!)</f>
        <v>0</v>
      </c>
      <c r="FU11" s="11">
        <f>COUNTIF(FU$24:FU$104,#REF!)</f>
        <v>0</v>
      </c>
      <c r="FV11" s="11">
        <f>COUNTIF(FV$24:FV$104,#REF!)</f>
        <v>0</v>
      </c>
      <c r="FW11" s="11">
        <f>COUNTIF(FW$24:FW$104,#REF!)</f>
        <v>0</v>
      </c>
      <c r="FX11" s="11">
        <f>COUNTIF(FX$24:FX$104,#REF!)</f>
        <v>0</v>
      </c>
      <c r="FY11" s="11">
        <f>COUNTIF(FY$24:FY$104,#REF!)</f>
        <v>0</v>
      </c>
      <c r="FZ11" s="11">
        <f>COUNTIF(FZ$24:FZ$104,#REF!)</f>
        <v>0</v>
      </c>
      <c r="GA11" s="11">
        <f>COUNTIF(GA$24:GA$104,#REF!)</f>
        <v>0</v>
      </c>
      <c r="GB11" s="11">
        <f>COUNTIF(GB$24:GB$104,#REF!)</f>
        <v>0</v>
      </c>
      <c r="GC11" s="11">
        <f>COUNTIF(GC$24:GC$104,#REF!)</f>
        <v>0</v>
      </c>
      <c r="GD11" s="11">
        <f>COUNTIF(GD$24:GD$104,#REF!)</f>
        <v>0</v>
      </c>
      <c r="GE11" s="11">
        <f>COUNTIF(GE$24:GE$104,#REF!)</f>
        <v>0</v>
      </c>
      <c r="GF11" s="11">
        <f>COUNTIF(GF$24:GF$104,#REF!)</f>
        <v>0</v>
      </c>
      <c r="GG11" s="11">
        <f>COUNTIF(GG$24:GG$104,#REF!)</f>
        <v>0</v>
      </c>
      <c r="GH11" s="11">
        <f>COUNTIF(GH$24:GH$104,#REF!)</f>
        <v>0</v>
      </c>
      <c r="GI11" s="11">
        <f>COUNTIF(GI$24:GI$104,#REF!)</f>
        <v>0</v>
      </c>
      <c r="GJ11" s="11">
        <f>COUNTIF(GJ$24:GJ$104,#REF!)</f>
        <v>0</v>
      </c>
      <c r="GK11" s="11">
        <f>COUNTIF(GK$24:GK$104,#REF!)</f>
        <v>0</v>
      </c>
      <c r="GL11" s="11">
        <f>COUNTIF(GL$24:GL$104,#REF!)</f>
        <v>0</v>
      </c>
      <c r="GM11" s="11">
        <f>COUNTIF(GM$24:GM$104,#REF!)</f>
        <v>0</v>
      </c>
      <c r="GN11" s="11">
        <f>COUNTIF(GN$24:GN$104,#REF!)</f>
        <v>0</v>
      </c>
      <c r="GO11" s="11">
        <f>COUNTIF(GO$24:GO$104,#REF!)</f>
        <v>0</v>
      </c>
      <c r="GP11" s="11">
        <f>COUNTIF(GP$24:GP$104,#REF!)</f>
        <v>0</v>
      </c>
      <c r="GQ11" s="11">
        <f>COUNTIF(GQ$24:GQ$104,#REF!)</f>
        <v>0</v>
      </c>
      <c r="GR11" s="11">
        <f>COUNTIF(GR$24:GR$104,#REF!)</f>
        <v>0</v>
      </c>
      <c r="GS11" s="11">
        <f>COUNTIF(GS$24:GS$104,#REF!)</f>
        <v>0</v>
      </c>
      <c r="GT11" s="11">
        <f>COUNTIF(GT$24:GT$104,#REF!)</f>
        <v>0</v>
      </c>
      <c r="GU11" s="11">
        <f>COUNTIF(GU$24:GU$104,#REF!)</f>
        <v>0</v>
      </c>
      <c r="GV11" s="11">
        <f>COUNTIF(GV$24:GV$104,#REF!)</f>
        <v>0</v>
      </c>
      <c r="GW11" s="11">
        <f>COUNTIF(GW$24:GW$104,#REF!)</f>
        <v>0</v>
      </c>
    </row>
    <row r="12" spans="3:205" s="7" customFormat="1" ht="15" hidden="1" customHeight="1" outlineLevel="1" x14ac:dyDescent="0.35">
      <c r="C12" s="1"/>
      <c r="D12" s="4"/>
      <c r="E12" s="413"/>
      <c r="F12" s="403" t="s">
        <v>20</v>
      </c>
      <c r="G12" s="404"/>
      <c r="H12" s="408" t="s">
        <v>12</v>
      </c>
      <c r="I12" s="409"/>
      <c r="J12" s="403" t="s">
        <v>21</v>
      </c>
      <c r="K12" s="437"/>
      <c r="L12" s="11">
        <f>COUNTIF(L$24:L$95,#REF!)</f>
        <v>0</v>
      </c>
      <c r="M12" s="11">
        <f>COUNTIF(M$24:M$83,#REF!)</f>
        <v>0</v>
      </c>
      <c r="N12" s="11">
        <f>COUNTIF(N$24:N$89,#REF!)</f>
        <v>0</v>
      </c>
      <c r="O12" s="11">
        <f>COUNTIF(O$24:O$89,#REF!)</f>
        <v>0</v>
      </c>
      <c r="P12" s="11">
        <f>COUNTIF(P$24:P$89,#REF!)</f>
        <v>0</v>
      </c>
      <c r="Q12" s="11">
        <f>COUNTIF(Q$24:Q$89,#REF!)</f>
        <v>0</v>
      </c>
      <c r="R12" s="11">
        <f>COUNTIF(R$24:R$89,#REF!)</f>
        <v>0</v>
      </c>
      <c r="S12" s="11">
        <f>COUNTIF(S$24:S$89,#REF!)</f>
        <v>0</v>
      </c>
      <c r="T12" s="11">
        <f>COUNTIF(T$24:T$89,#REF!)</f>
        <v>0</v>
      </c>
      <c r="U12" s="11">
        <f>COUNTIF(U$24:U$89,#REF!)</f>
        <v>0</v>
      </c>
      <c r="V12" s="11">
        <f>COUNTIF(V$24:V$89,#REF!)</f>
        <v>0</v>
      </c>
      <c r="W12" s="11">
        <f>COUNTIF(W$24:W$89,#REF!)</f>
        <v>0</v>
      </c>
      <c r="X12" s="11">
        <f>COUNTIF(X$24:X$89,#REF!)</f>
        <v>0</v>
      </c>
      <c r="Y12" s="11">
        <f>COUNTIF(Y$24:Y$89,#REF!)</f>
        <v>0</v>
      </c>
      <c r="Z12" s="11">
        <f>COUNTIF(Z$24:Z$89,#REF!)</f>
        <v>0</v>
      </c>
      <c r="AA12" s="11">
        <f>COUNTIF(AA$24:AA$89,#REF!)</f>
        <v>0</v>
      </c>
      <c r="AB12" s="11">
        <f>COUNTIF(AB$24:AB$89,#REF!)</f>
        <v>0</v>
      </c>
      <c r="AC12" s="11">
        <f>COUNTIF(AC$24:AC$89,#REF!)</f>
        <v>0</v>
      </c>
      <c r="AD12" s="11">
        <f>COUNTIF(AD$24:AD$89,#REF!)</f>
        <v>0</v>
      </c>
      <c r="AE12" s="11">
        <f>COUNTIF(AE$24:AE$89,#REF!)</f>
        <v>0</v>
      </c>
      <c r="AF12" s="11">
        <f>COUNTIF(AF$24:AF$89,#REF!)</f>
        <v>0</v>
      </c>
      <c r="AG12" s="11">
        <f>COUNTIF(AG$24:AG$89,#REF!)</f>
        <v>0</v>
      </c>
      <c r="AH12" s="11">
        <f>COUNTIF(AH$24:AH$89,#REF!)</f>
        <v>0</v>
      </c>
      <c r="AI12" s="11">
        <f>COUNTIF(AI$24:AI$89,#REF!)</f>
        <v>0</v>
      </c>
      <c r="AJ12" s="11">
        <f>COUNTIF(AJ$24:AJ$89,#REF!)</f>
        <v>0</v>
      </c>
      <c r="AK12" s="11">
        <f>COUNTIF(AK$24:AK$89,#REF!)</f>
        <v>0</v>
      </c>
      <c r="AL12" s="11">
        <f>COUNTIF(AL$24:AL$89,#REF!)</f>
        <v>0</v>
      </c>
      <c r="AM12" s="11">
        <f>COUNTIF(AM$24:AM$89,#REF!)</f>
        <v>0</v>
      </c>
      <c r="AN12" s="11">
        <f>COUNTIF(AN$24:AN$89,#REF!)</f>
        <v>0</v>
      </c>
      <c r="AO12" s="11">
        <f>COUNTIF(AO$24:AO$89,#REF!)</f>
        <v>0</v>
      </c>
      <c r="AP12" s="11">
        <f>COUNTIF(AP$24:AP$89,#REF!)</f>
        <v>0</v>
      </c>
      <c r="AQ12" s="403" t="s">
        <v>21</v>
      </c>
      <c r="AR12" s="437"/>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03" t="s">
        <v>21</v>
      </c>
      <c r="BY12" s="437"/>
      <c r="BZ12" s="11">
        <f>COUNTIF(BZ$24:BZ$95,#REF!)</f>
        <v>0</v>
      </c>
      <c r="CA12" s="11">
        <f>COUNTIF(CA$24:CA$95,#REF!)</f>
        <v>0</v>
      </c>
      <c r="CB12" s="11">
        <f>COUNTIF(CB$24:CB$95,#REF!)</f>
        <v>0</v>
      </c>
      <c r="CC12" s="11">
        <f>COUNTIF(CC$24:CC$95,#REF!)</f>
        <v>0</v>
      </c>
      <c r="CD12" s="11">
        <f>COUNTIF(CD$24:CD$95,#REF!)</f>
        <v>0</v>
      </c>
      <c r="CE12" s="11">
        <f>COUNTIF(CE$24:CE$95,#REF!)</f>
        <v>0</v>
      </c>
      <c r="CF12" s="11">
        <f>COUNTIF(CF$24:CF$95,#REF!)</f>
        <v>0</v>
      </c>
      <c r="CG12" s="11">
        <f>COUNTIF(CG$24:CG$95,#REF!)</f>
        <v>0</v>
      </c>
      <c r="CH12" s="11">
        <f>COUNTIF(CH$24:CH$95,#REF!)</f>
        <v>0</v>
      </c>
      <c r="CI12" s="11">
        <f>COUNTIF(CI$24:CI$95,#REF!)</f>
        <v>0</v>
      </c>
      <c r="CJ12" s="11">
        <f>COUNTIF(CJ$24:CJ$95,#REF!)</f>
        <v>0</v>
      </c>
      <c r="CK12" s="11">
        <f>COUNTIF(CK$24:CK$95,#REF!)</f>
        <v>0</v>
      </c>
      <c r="CL12" s="11">
        <f>COUNTIF(CL$24:CL$95,#REF!)</f>
        <v>0</v>
      </c>
      <c r="CM12" s="11">
        <f>COUNTIF(CM$24:CM$95,#REF!)</f>
        <v>0</v>
      </c>
      <c r="CN12" s="11">
        <f>COUNTIF(CN$24:CN$95,#REF!)</f>
        <v>0</v>
      </c>
      <c r="CO12" s="11">
        <f>COUNTIF(CO$24:CO$95,#REF!)</f>
        <v>0</v>
      </c>
      <c r="CP12" s="11">
        <f>COUNTIF(CP$24:CP$95,#REF!)</f>
        <v>0</v>
      </c>
      <c r="CQ12" s="11">
        <f>COUNTIF(CQ$24:CQ$95,#REF!)</f>
        <v>0</v>
      </c>
      <c r="CR12" s="11">
        <f>COUNTIF(CR$24:CR$95,#REF!)</f>
        <v>0</v>
      </c>
      <c r="CS12" s="11">
        <f>COUNTIF(CS$24:CS$95,#REF!)</f>
        <v>0</v>
      </c>
      <c r="CT12" s="11">
        <f>COUNTIF(CT$24:CT$95,#REF!)</f>
        <v>0</v>
      </c>
      <c r="CU12" s="11">
        <f>COUNTIF(CU$24:CU$95,#REF!)</f>
        <v>0</v>
      </c>
      <c r="CV12" s="11">
        <f>COUNTIF(CV$24:CV$95,#REF!)</f>
        <v>0</v>
      </c>
      <c r="CW12" s="11">
        <f>COUNTIF(CW$24:CW$95,#REF!)</f>
        <v>0</v>
      </c>
      <c r="CX12" s="11">
        <f>COUNTIF(CX$24:CX$95,#REF!)</f>
        <v>0</v>
      </c>
      <c r="CY12" s="11">
        <f>COUNTIF(CY$24:CY$95,#REF!)</f>
        <v>0</v>
      </c>
      <c r="CZ12" s="11">
        <f>COUNTIF(CZ$24:CZ$95,#REF!)</f>
        <v>0</v>
      </c>
      <c r="DA12" s="11">
        <f>COUNTIF(DA$24:DA$95,#REF!)</f>
        <v>0</v>
      </c>
      <c r="DB12" s="11">
        <f>COUNTIF(DB$24:DB$95,#REF!)</f>
        <v>0</v>
      </c>
      <c r="DC12" s="11">
        <f>COUNTIF(DC$24:DC$95,#REF!)</f>
        <v>0</v>
      </c>
      <c r="DD12" s="403" t="s">
        <v>21</v>
      </c>
      <c r="DE12" s="437"/>
      <c r="DF12" s="11">
        <f>COUNTIF(DF$24:DF$104,#REF!)</f>
        <v>0</v>
      </c>
      <c r="DG12" s="11">
        <f>COUNTIF(DG$24:DG$104,#REF!)</f>
        <v>0</v>
      </c>
      <c r="DH12" s="11">
        <f>COUNTIF(DH$24:DH$104,#REF!)</f>
        <v>0</v>
      </c>
      <c r="DI12" s="11">
        <f>COUNTIF(DI$24:DI$104,#REF!)</f>
        <v>0</v>
      </c>
      <c r="DJ12" s="11">
        <f>COUNTIF(DJ$24:DJ$104,#REF!)</f>
        <v>0</v>
      </c>
      <c r="DK12" s="11">
        <f>COUNTIF(DK$24:DK$104,#REF!)</f>
        <v>0</v>
      </c>
      <c r="DL12" s="11">
        <f>COUNTIF(DL$24:DL$104,#REF!)</f>
        <v>0</v>
      </c>
      <c r="DM12" s="11">
        <f>COUNTIF(DM$24:DM$104,#REF!)</f>
        <v>0</v>
      </c>
      <c r="DN12" s="11">
        <f>COUNTIF(DN$24:DN$104,#REF!)</f>
        <v>0</v>
      </c>
      <c r="DO12" s="11">
        <f>COUNTIF(DO$24:DO$104,#REF!)</f>
        <v>0</v>
      </c>
      <c r="DP12" s="11">
        <f>COUNTIF(DP$24:DP$104,#REF!)</f>
        <v>0</v>
      </c>
      <c r="DQ12" s="11">
        <f>COUNTIF(DQ$24:DQ$104,#REF!)</f>
        <v>0</v>
      </c>
      <c r="DR12" s="11">
        <f>COUNTIF(DR$24:DR$104,#REF!)</f>
        <v>0</v>
      </c>
      <c r="DS12" s="11">
        <f>COUNTIF(DS$24:DS$104,#REF!)</f>
        <v>0</v>
      </c>
      <c r="DT12" s="11">
        <f>COUNTIF(DT$24:DT$104,#REF!)</f>
        <v>0</v>
      </c>
      <c r="DU12" s="11">
        <f>COUNTIF(DU$24:DU$104,#REF!)</f>
        <v>0</v>
      </c>
      <c r="DV12" s="11">
        <f>COUNTIF(DV$24:DV$104,#REF!)</f>
        <v>0</v>
      </c>
      <c r="DW12" s="11">
        <f>COUNTIF(DW$24:DW$104,#REF!)</f>
        <v>0</v>
      </c>
      <c r="DX12" s="11">
        <f>COUNTIF(DX$24:DX$104,#REF!)</f>
        <v>0</v>
      </c>
      <c r="DY12" s="11">
        <f>COUNTIF(DY$24:DY$104,#REF!)</f>
        <v>0</v>
      </c>
      <c r="DZ12" s="11">
        <f>COUNTIF(DZ$24:DZ$104,#REF!)</f>
        <v>0</v>
      </c>
      <c r="EA12" s="11">
        <f>COUNTIF(EA$24:EA$104,#REF!)</f>
        <v>0</v>
      </c>
      <c r="EB12" s="11">
        <f>COUNTIF(EB$24:EB$104,#REF!)</f>
        <v>0</v>
      </c>
      <c r="EC12" s="11">
        <f>COUNTIF(EC$24:EC$104,#REF!)</f>
        <v>0</v>
      </c>
      <c r="ED12" s="11">
        <f>COUNTIF(ED$24:ED$104,#REF!)</f>
        <v>0</v>
      </c>
      <c r="EE12" s="11">
        <f>COUNTIF(EE$24:EE$104,#REF!)</f>
        <v>0</v>
      </c>
      <c r="EF12" s="11">
        <f>COUNTIF(EF$24:EF$104,#REF!)</f>
        <v>0</v>
      </c>
      <c r="EG12" s="11">
        <f>COUNTIF(EG$24:EG$104,#REF!)</f>
        <v>0</v>
      </c>
      <c r="EH12" s="11">
        <f>COUNTIF(EH$24:EH$104,#REF!)</f>
        <v>0</v>
      </c>
      <c r="EI12" s="11">
        <f>COUNTIF(EI$24:EI$104,#REF!)</f>
        <v>0</v>
      </c>
      <c r="EJ12" s="11">
        <f>COUNTIF(EJ$24:EJ$104,#REF!)</f>
        <v>0</v>
      </c>
      <c r="EK12" s="403" t="s">
        <v>21</v>
      </c>
      <c r="EL12" s="437"/>
      <c r="EM12" s="11"/>
      <c r="EN12" s="11">
        <f>COUNTIF(EN$24:EN$83,#REF!)</f>
        <v>0</v>
      </c>
      <c r="EO12" s="11">
        <f>COUNTIF(EO$24:EO$83,#REF!)</f>
        <v>0</v>
      </c>
      <c r="EP12" s="11">
        <f>COUNTIF(EP$24:EP$83,#REF!)</f>
        <v>0</v>
      </c>
      <c r="EQ12" s="11">
        <f>COUNTIF(EQ$24:EQ$83,#REF!)</f>
        <v>0</v>
      </c>
      <c r="ER12" s="11">
        <f>COUNTIF(ER$24:ER$83,#REF!)</f>
        <v>0</v>
      </c>
      <c r="ES12" s="11">
        <f>COUNTIF(ES$24:ES$83,#REF!)</f>
        <v>0</v>
      </c>
      <c r="ET12" s="11">
        <f>COUNTIF(ET$24:ET$83,#REF!)</f>
        <v>0</v>
      </c>
      <c r="EU12" s="11">
        <f>COUNTIF(EU$24:EU$83,#REF!)</f>
        <v>0</v>
      </c>
      <c r="EV12" s="11">
        <f>COUNTIF(EV$24:EV$83,#REF!)</f>
        <v>0</v>
      </c>
      <c r="EW12" s="11">
        <f>COUNTIF(EW$24:EW$83,#REF!)</f>
        <v>0</v>
      </c>
      <c r="EX12" s="11">
        <f>COUNTIF(EX$24:EX$83,#REF!)</f>
        <v>0</v>
      </c>
      <c r="EY12" s="11">
        <f>COUNTIF(EY$24:EY$83,#REF!)</f>
        <v>0</v>
      </c>
      <c r="EZ12" s="11">
        <f>COUNTIF(EZ$24:EZ$83,#REF!)</f>
        <v>0</v>
      </c>
      <c r="FA12" s="11">
        <f>COUNTIF(FA$24:FA$83,#REF!)</f>
        <v>0</v>
      </c>
      <c r="FB12" s="11">
        <f>COUNTIF(FB$24:FB$83,#REF!)</f>
        <v>0</v>
      </c>
      <c r="FC12" s="11">
        <f>COUNTIF(FC$24:FC$83,#REF!)</f>
        <v>0</v>
      </c>
      <c r="FD12" s="11">
        <f>COUNTIF(FD$24:FD$101,#REF!)</f>
        <v>0</v>
      </c>
      <c r="FE12" s="11">
        <f>COUNTIF(FE$24:FE$101,#REF!)</f>
        <v>0</v>
      </c>
      <c r="FF12" s="11">
        <f>COUNTIF(FF$24:FF$101,#REF!)</f>
        <v>0</v>
      </c>
      <c r="FG12" s="11">
        <f>COUNTIF(FG$24:FG$101,#REF!)</f>
        <v>0</v>
      </c>
      <c r="FH12" s="11">
        <f>COUNTIF(FH$24:FH$101,#REF!)</f>
        <v>0</v>
      </c>
      <c r="FI12" s="11">
        <f>COUNTIF(FI$24:FI$101,#REF!)</f>
        <v>0</v>
      </c>
      <c r="FJ12" s="11">
        <f>COUNTIF(FJ$24:FJ$101,#REF!)</f>
        <v>0</v>
      </c>
      <c r="FK12" s="11">
        <f>COUNTIF(FK$24:FK$101,#REF!)</f>
        <v>0</v>
      </c>
      <c r="FL12" s="11">
        <f>COUNTIF(FL$24:FL$101,#REF!)</f>
        <v>0</v>
      </c>
      <c r="FM12" s="11">
        <f>COUNTIF(FM$24:FM$101,#REF!)</f>
        <v>0</v>
      </c>
      <c r="FN12" s="11">
        <f>COUNTIF(FN$24:FN$101,#REF!)</f>
        <v>0</v>
      </c>
      <c r="FO12" s="11">
        <f>COUNTIF(FO$24:FO$101,#REF!)</f>
        <v>0</v>
      </c>
      <c r="FP12" s="11">
        <f>COUNTIF(FP$24:FP$101,#REF!)</f>
        <v>0</v>
      </c>
      <c r="FQ12" s="403" t="s">
        <v>21</v>
      </c>
      <c r="FR12" s="404"/>
      <c r="FS12" s="11"/>
      <c r="FT12" s="11">
        <f>COUNTIF(FT$24:FT$83,#REF!)</f>
        <v>0</v>
      </c>
      <c r="FU12" s="11">
        <f>COUNTIF(FU$24:FU$83,#REF!)</f>
        <v>0</v>
      </c>
      <c r="FV12" s="11">
        <f>COUNTIF(FV$24:FV$104,#REF!)</f>
        <v>0</v>
      </c>
      <c r="FW12" s="11">
        <f>COUNTIF(FW$24:FW$104,#REF!)</f>
        <v>0</v>
      </c>
      <c r="FX12" s="11">
        <f>COUNTIF(FX$24:FX$104,#REF!)</f>
        <v>0</v>
      </c>
      <c r="FY12" s="11">
        <f>COUNTIF(FY$24:FY$104,#REF!)</f>
        <v>0</v>
      </c>
      <c r="FZ12" s="11">
        <f>COUNTIF(FZ$24:FZ$104,#REF!)</f>
        <v>0</v>
      </c>
      <c r="GA12" s="11">
        <f>COUNTIF(GA$24:GA$104,#REF!)</f>
        <v>0</v>
      </c>
      <c r="GB12" s="11">
        <f>COUNTIF(GB$24:GB$104,#REF!)</f>
        <v>0</v>
      </c>
      <c r="GC12" s="11">
        <f>COUNTIF(GC$24:GC$104,#REF!)</f>
        <v>0</v>
      </c>
      <c r="GD12" s="11">
        <f>COUNTIF(GD$24:GD$104,#REF!)</f>
        <v>0</v>
      </c>
      <c r="GE12" s="11">
        <f>COUNTIF(GE$24:GE$104,#REF!)</f>
        <v>0</v>
      </c>
      <c r="GF12" s="11">
        <f>COUNTIF(GF$24:GF$104,#REF!)</f>
        <v>0</v>
      </c>
      <c r="GG12" s="11">
        <f>COUNTIF(GG$24:GG$104,#REF!)</f>
        <v>0</v>
      </c>
      <c r="GH12" s="11">
        <f>COUNTIF(GH$24:GH$104,#REF!)</f>
        <v>0</v>
      </c>
      <c r="GI12" s="11">
        <f>COUNTIF(GI$24:GI$104,#REF!)</f>
        <v>0</v>
      </c>
      <c r="GJ12" s="11">
        <f>COUNTIF(GJ$24:GJ$104,#REF!)</f>
        <v>0</v>
      </c>
      <c r="GK12" s="11">
        <f>COUNTIF(GK$24:GK$104,#REF!)</f>
        <v>0</v>
      </c>
      <c r="GL12" s="11">
        <f>COUNTIF(GL$24:GL$104,#REF!)</f>
        <v>0</v>
      </c>
      <c r="GM12" s="11">
        <f>COUNTIF(GM$24:GM$104,#REF!)</f>
        <v>0</v>
      </c>
      <c r="GN12" s="11">
        <f>COUNTIF(GN$24:GN$104,#REF!)</f>
        <v>0</v>
      </c>
      <c r="GO12" s="11">
        <f>COUNTIF(GO$24:GO$104,#REF!)</f>
        <v>0</v>
      </c>
      <c r="GP12" s="11">
        <f>COUNTIF(GP$24:GP$104,#REF!)</f>
        <v>0</v>
      </c>
      <c r="GQ12" s="11">
        <f>COUNTIF(GQ$24:GQ$104,#REF!)</f>
        <v>0</v>
      </c>
      <c r="GR12" s="11">
        <f>COUNTIF(GR$24:GR$104,#REF!)</f>
        <v>0</v>
      </c>
      <c r="GS12" s="11">
        <f>COUNTIF(GS$24:GS$104,#REF!)</f>
        <v>0</v>
      </c>
      <c r="GT12" s="11">
        <f>COUNTIF(GT$24:GT$104,#REF!)</f>
        <v>0</v>
      </c>
      <c r="GU12" s="11">
        <f>COUNTIF(GU$24:GU$104,#REF!)</f>
        <v>0</v>
      </c>
      <c r="GV12" s="11">
        <f>COUNTIF(GV$24:GV$104,#REF!)</f>
        <v>0</v>
      </c>
      <c r="GW12" s="11">
        <f>COUNTIF(GW$24:GW$104,#REF!)</f>
        <v>0</v>
      </c>
    </row>
    <row r="13" spans="3:205" s="7" customFormat="1" ht="15" hidden="1" customHeight="1" outlineLevel="1" x14ac:dyDescent="0.35">
      <c r="C13" s="1"/>
      <c r="D13" s="4"/>
      <c r="E13" s="413"/>
      <c r="F13" s="394" t="s">
        <v>22</v>
      </c>
      <c r="G13" s="394"/>
      <c r="H13" s="408" t="s">
        <v>12</v>
      </c>
      <c r="I13" s="409"/>
      <c r="J13" s="394" t="s">
        <v>23</v>
      </c>
      <c r="K13" s="394"/>
      <c r="L13" s="11">
        <f>COUNTIF(L$24:L$83,#REF!)</f>
        <v>0</v>
      </c>
      <c r="M13" s="11">
        <f>COUNTIF(M$24:M$83,#REF!)</f>
        <v>0</v>
      </c>
      <c r="N13" s="11">
        <f>COUNTIF(N$24:N$83,#REF!)</f>
        <v>0</v>
      </c>
      <c r="O13" s="11">
        <f>COUNTIF(O$24:O$83,#REF!)</f>
        <v>0</v>
      </c>
      <c r="P13" s="11">
        <f>COUNTIF(P$24:P$83,#REF!)</f>
        <v>0</v>
      </c>
      <c r="Q13" s="11">
        <f>COUNTIF(Q$24:Q$83,#REF!)</f>
        <v>0</v>
      </c>
      <c r="R13" s="11">
        <f>COUNTIF(R$24:R$83,#REF!)</f>
        <v>0</v>
      </c>
      <c r="S13" s="11">
        <f>COUNTIF(S$24:S$83,#REF!)</f>
        <v>0</v>
      </c>
      <c r="T13" s="11">
        <f>COUNTIF(T$24:T$83,#REF!)</f>
        <v>0</v>
      </c>
      <c r="U13" s="11">
        <f>COUNTIF(U$24:U$83,#REF!)</f>
        <v>0</v>
      </c>
      <c r="V13" s="11">
        <f>COUNTIF(V$24:V$83,#REF!)</f>
        <v>0</v>
      </c>
      <c r="W13" s="11">
        <f>COUNTIF(W$24:W$83,#REF!)</f>
        <v>0</v>
      </c>
      <c r="X13" s="11">
        <f>COUNTIF(X$24:X$83,#REF!)</f>
        <v>0</v>
      </c>
      <c r="Y13" s="11">
        <f>COUNTIF(Y$24:Y$83,#REF!)</f>
        <v>0</v>
      </c>
      <c r="Z13" s="11">
        <f>COUNTIF(Z$24:Z$83,#REF!)</f>
        <v>0</v>
      </c>
      <c r="AA13" s="11">
        <f>COUNTIF(AA$24:AA$83,#REF!)</f>
        <v>0</v>
      </c>
      <c r="AB13" s="11">
        <f>COUNTIF(AB$24:AB$83,#REF!)</f>
        <v>0</v>
      </c>
      <c r="AC13" s="11">
        <f>COUNTIF(AC$24:AC$83,#REF!)</f>
        <v>0</v>
      </c>
      <c r="AD13" s="11">
        <f>COUNTIF(AD$24:AD$83,#REF!)</f>
        <v>0</v>
      </c>
      <c r="AE13" s="11">
        <f>COUNTIF(AE$24:AE$83,#REF!)</f>
        <v>0</v>
      </c>
      <c r="AF13" s="11">
        <f>COUNTIF(AF$24:AF$83,#REF!)</f>
        <v>0</v>
      </c>
      <c r="AG13" s="11">
        <f>COUNTIF(AG$24:AG$83,#REF!)</f>
        <v>0</v>
      </c>
      <c r="AH13" s="11">
        <f>COUNTIF(AH$24:AH$83,#REF!)</f>
        <v>0</v>
      </c>
      <c r="AI13" s="11">
        <f>COUNTIF(AI$24:AI$83,#REF!)</f>
        <v>0</v>
      </c>
      <c r="AJ13" s="11">
        <f>COUNTIF(AJ$24:AJ$83,#REF!)</f>
        <v>0</v>
      </c>
      <c r="AK13" s="11">
        <f>COUNTIF(AK$24:AK$83,#REF!)</f>
        <v>0</v>
      </c>
      <c r="AL13" s="11">
        <f>COUNTIF(AL$24:AL$83,#REF!)</f>
        <v>0</v>
      </c>
      <c r="AM13" s="11">
        <f>COUNTIF(AM$24:AM$83,#REF!)</f>
        <v>0</v>
      </c>
      <c r="AN13" s="11">
        <f>COUNTIF(AN$24:AN$83,#REF!)</f>
        <v>0</v>
      </c>
      <c r="AO13" s="11">
        <f>COUNTIF(AO$24:AO$83,#REF!)</f>
        <v>0</v>
      </c>
      <c r="AP13" s="11">
        <f>COUNTIF(AP$24:AP$83,#REF!)</f>
        <v>0</v>
      </c>
      <c r="AQ13" s="394" t="s">
        <v>23</v>
      </c>
      <c r="AR13" s="394"/>
      <c r="AS13" s="11">
        <f>COUNTIF(AS$24:AS$83,#REF!)</f>
        <v>0</v>
      </c>
      <c r="AT13" s="11">
        <f>COUNTIF(AT$24:AT$83,#REF!)</f>
        <v>0</v>
      </c>
      <c r="AU13" s="11">
        <f>COUNTIF(AU$24:AU$83,#REF!)</f>
        <v>0</v>
      </c>
      <c r="AV13" s="11">
        <f>COUNTIF(AV$24:AV$83,#REF!)</f>
        <v>0</v>
      </c>
      <c r="AW13" s="11">
        <f>COUNTIF(AW$24:AW$83,#REF!)</f>
        <v>0</v>
      </c>
      <c r="AX13" s="11">
        <f>COUNTIF(AX$24:AX$83,#REF!)</f>
        <v>0</v>
      </c>
      <c r="AY13" s="11">
        <f>COUNTIF(AY$24:AY$83,#REF!)</f>
        <v>0</v>
      </c>
      <c r="AZ13" s="11">
        <f>COUNTIF(AZ$24:AZ$83,#REF!)</f>
        <v>0</v>
      </c>
      <c r="BA13" s="11">
        <f>COUNTIF(BA$24:BA$83,#REF!)</f>
        <v>0</v>
      </c>
      <c r="BB13" s="11">
        <f>COUNTIF(BB$24:BB$83,#REF!)</f>
        <v>0</v>
      </c>
      <c r="BC13" s="11">
        <f>COUNTIF(BC$24:BC$83,#REF!)</f>
        <v>0</v>
      </c>
      <c r="BD13" s="11">
        <f>COUNTIF(BD$24:BD$83,#REF!)</f>
        <v>0</v>
      </c>
      <c r="BE13" s="11">
        <f>COUNTIF(BE$24:BE$83,#REF!)</f>
        <v>0</v>
      </c>
      <c r="BF13" s="11">
        <f>COUNTIF(BF$24:BF$83,#REF!)</f>
        <v>0</v>
      </c>
      <c r="BG13" s="11">
        <f>COUNTIF(BG$24:BG$83,#REF!)</f>
        <v>0</v>
      </c>
      <c r="BH13" s="11">
        <f>COUNTIF(BH$24:BH$83,#REF!)</f>
        <v>0</v>
      </c>
      <c r="BI13" s="11">
        <f>COUNTIF(BI$24:BI$83,#REF!)</f>
        <v>0</v>
      </c>
      <c r="BJ13" s="11">
        <f>COUNTIF(BJ$24:BJ$83,#REF!)</f>
        <v>0</v>
      </c>
      <c r="BK13" s="11">
        <f>COUNTIF(BK$24:BK$83,#REF!)</f>
        <v>0</v>
      </c>
      <c r="BL13" s="11">
        <f>COUNTIF(BL$24:BL$83,#REF!)</f>
        <v>0</v>
      </c>
      <c r="BM13" s="11">
        <f>COUNTIF(BM$24:BM$83,#REF!)</f>
        <v>0</v>
      </c>
      <c r="BN13" s="11">
        <f>COUNTIF(BN$24:BN$83,#REF!)</f>
        <v>0</v>
      </c>
      <c r="BO13" s="11">
        <f>COUNTIF(BO$24:BO$83,#REF!)</f>
        <v>0</v>
      </c>
      <c r="BP13" s="11">
        <f>COUNTIF(BP$24:BP$83,#REF!)</f>
        <v>0</v>
      </c>
      <c r="BQ13" s="11">
        <f>COUNTIF(BQ$24:BQ$83,#REF!)</f>
        <v>0</v>
      </c>
      <c r="BR13" s="11">
        <f>COUNTIF(BR$24:BR$83,#REF!)</f>
        <v>0</v>
      </c>
      <c r="BS13" s="11">
        <f>COUNTIF(BS$24:BS$83,#REF!)</f>
        <v>0</v>
      </c>
      <c r="BT13" s="11">
        <f>COUNTIF(BT$24:BT$83,#REF!)</f>
        <v>0</v>
      </c>
      <c r="BU13" s="11">
        <f>COUNTIF(BU$24:BU$83,#REF!)</f>
        <v>0</v>
      </c>
      <c r="BV13" s="11">
        <f>COUNTIF(BV$24:BV$83,#REF!)</f>
        <v>0</v>
      </c>
      <c r="BW13" s="11">
        <f>COUNTIF(BW$24:BW$83,#REF!)</f>
        <v>0</v>
      </c>
      <c r="BX13" s="394" t="s">
        <v>23</v>
      </c>
      <c r="BY13" s="394"/>
      <c r="BZ13" s="11">
        <f>COUNTIF(BZ$24:BZ$95,#REF!)</f>
        <v>0</v>
      </c>
      <c r="CA13" s="11">
        <f>COUNTIF(CA$24:CA$83,#REF!)</f>
        <v>0</v>
      </c>
      <c r="CB13" s="11">
        <f>COUNTIF(CB$24:CB$83,#REF!)</f>
        <v>0</v>
      </c>
      <c r="CC13" s="11">
        <f>COUNTIF(CC$24:CC$83,#REF!)</f>
        <v>0</v>
      </c>
      <c r="CD13" s="11">
        <f>COUNTIF(CD$24:CD$83,#REF!)</f>
        <v>0</v>
      </c>
      <c r="CE13" s="11">
        <f>COUNTIF(CE$24:CE$83,#REF!)</f>
        <v>0</v>
      </c>
      <c r="CF13" s="11">
        <f>COUNTIF(CF$24:CF$83,#REF!)</f>
        <v>0</v>
      </c>
      <c r="CG13" s="11">
        <f>COUNTIF(CG$24:CG$83,#REF!)</f>
        <v>0</v>
      </c>
      <c r="CH13" s="11">
        <f>COUNTIF(CH$24:CH$83,#REF!)</f>
        <v>0</v>
      </c>
      <c r="CI13" s="11">
        <f>COUNTIF(CI$24:CI$83,#REF!)</f>
        <v>0</v>
      </c>
      <c r="CJ13" s="11">
        <f>COUNTIF(CJ$24:CJ$83,#REF!)</f>
        <v>0</v>
      </c>
      <c r="CK13" s="11">
        <f>COUNTIF(CK$24:CK$83,#REF!)</f>
        <v>0</v>
      </c>
      <c r="CL13" s="11">
        <f>COUNTIF(CL$24:CL$83,#REF!)</f>
        <v>0</v>
      </c>
      <c r="CM13" s="11">
        <f>COUNTIF(CM$24:CM$83,#REF!)</f>
        <v>0</v>
      </c>
      <c r="CN13" s="11">
        <f>COUNTIF(CN$24:CN$83,#REF!)</f>
        <v>0</v>
      </c>
      <c r="CO13" s="11">
        <f>COUNTIF(CO$24:CO$83,#REF!)</f>
        <v>0</v>
      </c>
      <c r="CP13" s="11">
        <f>COUNTIF(CP$24:CP$83,#REF!)</f>
        <v>0</v>
      </c>
      <c r="CQ13" s="11">
        <f>COUNTIF(CQ$24:CQ$83,#REF!)</f>
        <v>0</v>
      </c>
      <c r="CR13" s="11">
        <f>COUNTIF(CR$24:CR$83,#REF!)</f>
        <v>0</v>
      </c>
      <c r="CS13" s="11">
        <f>COUNTIF(CS$24:CS$83,#REF!)</f>
        <v>0</v>
      </c>
      <c r="CT13" s="11">
        <f>COUNTIF(CT$24:CT$83,#REF!)</f>
        <v>0</v>
      </c>
      <c r="CU13" s="11">
        <f>COUNTIF(CU$24:CU$83,#REF!)</f>
        <v>0</v>
      </c>
      <c r="CV13" s="11">
        <f>COUNTIF(CV$24:CV$83,#REF!)</f>
        <v>0</v>
      </c>
      <c r="CW13" s="11">
        <f>COUNTIF(CW$24:CW$83,#REF!)</f>
        <v>0</v>
      </c>
      <c r="CX13" s="11">
        <f>COUNTIF(CX$24:CX$83,#REF!)</f>
        <v>0</v>
      </c>
      <c r="CY13" s="11">
        <f>COUNTIF(CY$24:CY$83,#REF!)</f>
        <v>0</v>
      </c>
      <c r="CZ13" s="11">
        <f>COUNTIF(CZ$24:CZ$83,#REF!)</f>
        <v>0</v>
      </c>
      <c r="DA13" s="11">
        <f>COUNTIF(DA$24:DA$83,#REF!)</f>
        <v>0</v>
      </c>
      <c r="DB13" s="11">
        <f>COUNTIF(DB$24:DB$83,#REF!)</f>
        <v>0</v>
      </c>
      <c r="DC13" s="11">
        <f>COUNTIF(DC$24:DC$83,#REF!)</f>
        <v>0</v>
      </c>
      <c r="DD13" s="394" t="s">
        <v>23</v>
      </c>
      <c r="DE13" s="394"/>
      <c r="DF13" s="11">
        <f>COUNTIF(DF$24:DF$83,#REF!)</f>
        <v>0</v>
      </c>
      <c r="DG13" s="11">
        <f>COUNTIF(DG$24:DG$83,#REF!)</f>
        <v>0</v>
      </c>
      <c r="DH13" s="11">
        <f>COUNTIF(DH$24:DH$83,#REF!)</f>
        <v>0</v>
      </c>
      <c r="DI13" s="11">
        <f>COUNTIF(DI$24:DI$83,#REF!)</f>
        <v>0</v>
      </c>
      <c r="DJ13" s="11">
        <f>COUNTIF(DJ$24:DJ$83,#REF!)</f>
        <v>0</v>
      </c>
      <c r="DK13" s="11">
        <f>COUNTIF(DK$24:DK$83,#REF!)</f>
        <v>0</v>
      </c>
      <c r="DL13" s="11">
        <f>COUNTIF(DL$24:DL$83,#REF!)</f>
        <v>0</v>
      </c>
      <c r="DM13" s="11">
        <f>COUNTIF(DM$24:DM$83,#REF!)</f>
        <v>0</v>
      </c>
      <c r="DN13" s="11">
        <f>COUNTIF(DN$24:DN$83,#REF!)</f>
        <v>0</v>
      </c>
      <c r="DO13" s="11">
        <f>COUNTIF(DO$24:DO$83,#REF!)</f>
        <v>0</v>
      </c>
      <c r="DP13" s="11">
        <f>COUNTIF(DP$24:DP$83,#REF!)</f>
        <v>0</v>
      </c>
      <c r="DQ13" s="11">
        <f>COUNTIF(DQ$24:DQ$83,#REF!)</f>
        <v>0</v>
      </c>
      <c r="DR13" s="11">
        <f>COUNTIF(DR$24:DR$83,#REF!)</f>
        <v>0</v>
      </c>
      <c r="DS13" s="11">
        <f>COUNTIF(DS$24:DS$83,#REF!)</f>
        <v>0</v>
      </c>
      <c r="DT13" s="11">
        <f>COUNTIF(DT$24:DT$83,#REF!)</f>
        <v>0</v>
      </c>
      <c r="DU13" s="11">
        <f>COUNTIF(DU$24:DU$83,#REF!)</f>
        <v>0</v>
      </c>
      <c r="DV13" s="11">
        <f>COUNTIF(DV$24:DV$83,#REF!)</f>
        <v>0</v>
      </c>
      <c r="DW13" s="11">
        <f>COUNTIF(DW$24:DW$83,#REF!)</f>
        <v>0</v>
      </c>
      <c r="DX13" s="11">
        <f>COUNTIF(DX$24:DX$83,#REF!)</f>
        <v>0</v>
      </c>
      <c r="DY13" s="11">
        <f>COUNTIF(DY$24:DY$83,#REF!)</f>
        <v>0</v>
      </c>
      <c r="DZ13" s="11">
        <f>COUNTIF(DZ$24:DZ$104,#REF!)</f>
        <v>0</v>
      </c>
      <c r="EA13" s="11">
        <f>COUNTIF(EA$24:EA$83,#REF!)</f>
        <v>0</v>
      </c>
      <c r="EB13" s="11">
        <f>COUNTIF(EB$24:EB$83,#REF!)</f>
        <v>0</v>
      </c>
      <c r="EC13" s="11">
        <f>COUNTIF(EC$24:EC$83,#REF!)</f>
        <v>0</v>
      </c>
      <c r="ED13" s="11">
        <f>COUNTIF(ED$24:ED$83,#REF!)</f>
        <v>0</v>
      </c>
      <c r="EE13" s="11">
        <f>COUNTIF(EE$24:EE$83,#REF!)</f>
        <v>0</v>
      </c>
      <c r="EF13" s="11">
        <f>COUNTIF(EF$24:EF$83,#REF!)</f>
        <v>0</v>
      </c>
      <c r="EG13" s="11">
        <f>COUNTIF(EG$24:EG$83,#REF!)</f>
        <v>0</v>
      </c>
      <c r="EH13" s="11">
        <f>COUNTIF(EH$24:EH$83,#REF!)</f>
        <v>0</v>
      </c>
      <c r="EI13" s="11">
        <f>COUNTIF(EI$24:EI$83,#REF!)</f>
        <v>0</v>
      </c>
      <c r="EJ13" s="11">
        <f>COUNTIF(EJ$24:EJ$83,#REF!)</f>
        <v>0</v>
      </c>
      <c r="EK13" s="394" t="s">
        <v>23</v>
      </c>
      <c r="EL13" s="394"/>
      <c r="EM13" s="11">
        <f>COUNTIF(EM$24:EM$83,#REF!)</f>
        <v>0</v>
      </c>
      <c r="EN13" s="11">
        <f>COUNTIF(EN$24:EN$83,#REF!)</f>
        <v>0</v>
      </c>
      <c r="EO13" s="11">
        <f>COUNTIF(EO$24:EO$83,#REF!)</f>
        <v>0</v>
      </c>
      <c r="EP13" s="11">
        <f>COUNTIF(EP$24:EP$83,#REF!)</f>
        <v>0</v>
      </c>
      <c r="EQ13" s="11">
        <f>COUNTIF(EQ$24:EQ$83,#REF!)</f>
        <v>0</v>
      </c>
      <c r="ER13" s="11">
        <f>COUNTIF(ER$24:ER$83,#REF!)</f>
        <v>0</v>
      </c>
      <c r="ES13" s="11">
        <f>COUNTIF(ES$24:ES$83,#REF!)</f>
        <v>0</v>
      </c>
      <c r="ET13" s="11">
        <f>COUNTIF(ET$24:ET$83,#REF!)</f>
        <v>0</v>
      </c>
      <c r="EU13" s="11">
        <f>COUNTIF(EU$24:EU$83,#REF!)</f>
        <v>0</v>
      </c>
      <c r="EV13" s="11">
        <f>COUNTIF(EV$24:EV$83,#REF!)</f>
        <v>0</v>
      </c>
      <c r="EW13" s="11">
        <f>COUNTIF(EW$24:EW$83,#REF!)</f>
        <v>0</v>
      </c>
      <c r="EX13" s="11">
        <f>COUNTIF(EX$24:EX$83,#REF!)</f>
        <v>0</v>
      </c>
      <c r="EY13" s="11">
        <f>COUNTIF(EY$24:EY$83,#REF!)</f>
        <v>0</v>
      </c>
      <c r="EZ13" s="11">
        <f>COUNTIF(EZ$24:EZ$83,#REF!)</f>
        <v>0</v>
      </c>
      <c r="FA13" s="11">
        <f>COUNTIF(FA$24:FA$83,#REF!)</f>
        <v>0</v>
      </c>
      <c r="FB13" s="11">
        <f>COUNTIF(FB$24:FB$83,#REF!)</f>
        <v>0</v>
      </c>
      <c r="FC13" s="11">
        <f>COUNTIF(FC$24:FC$83,#REF!)</f>
        <v>0</v>
      </c>
      <c r="FD13" s="11">
        <f>COUNTIF(FD$24:FD$101,#REF!)</f>
        <v>0</v>
      </c>
      <c r="FE13" s="11">
        <f>COUNTIF(FE$24:FE$83,#REF!)</f>
        <v>0</v>
      </c>
      <c r="FF13" s="11">
        <f>COUNTIF(FF$24:FF$83,#REF!)</f>
        <v>0</v>
      </c>
      <c r="FG13" s="11">
        <f>COUNTIF(FG$24:FG$83,#REF!)</f>
        <v>0</v>
      </c>
      <c r="FH13" s="11">
        <f>COUNTIF(FH$24:FH$83,#REF!)</f>
        <v>0</v>
      </c>
      <c r="FI13" s="11">
        <f>COUNTIF(FI$24:FI$83,#REF!)</f>
        <v>0</v>
      </c>
      <c r="FJ13" s="11">
        <f>COUNTIF(FJ$24:FJ$83,#REF!)</f>
        <v>0</v>
      </c>
      <c r="FK13" s="11">
        <f>COUNTIF(FK$24:FK$83,#REF!)</f>
        <v>0</v>
      </c>
      <c r="FL13" s="11">
        <f>COUNTIF(FL$24:FL$83,#REF!)</f>
        <v>0</v>
      </c>
      <c r="FM13" s="11">
        <f>COUNTIF(FM$24:FM$83,#REF!)</f>
        <v>0</v>
      </c>
      <c r="FN13" s="11">
        <f>COUNTIF(FN$24:FN$83,#REF!)</f>
        <v>0</v>
      </c>
      <c r="FO13" s="11">
        <f>COUNTIF(FO$24:FO$83,#REF!)</f>
        <v>0</v>
      </c>
      <c r="FP13" s="11">
        <f>COUNTIF(FP$24:FP$83,#REF!)</f>
        <v>0</v>
      </c>
      <c r="FQ13" s="394" t="s">
        <v>23</v>
      </c>
      <c r="FR13" s="394"/>
      <c r="FS13" s="11">
        <f>COUNTIF(FS$24:FS$83,#REF!)</f>
        <v>0</v>
      </c>
      <c r="FT13" s="11">
        <f>COUNTIF(FT$24:FT$83,#REF!)</f>
        <v>0</v>
      </c>
      <c r="FU13" s="11">
        <f>COUNTIF(FU$24:FU$83,#REF!)</f>
        <v>0</v>
      </c>
      <c r="FV13" s="11">
        <f>COUNTIF(FV$24:FV$83,#REF!)</f>
        <v>0</v>
      </c>
      <c r="FW13" s="11">
        <f>COUNTIF(FW$24:FW$83,#REF!)</f>
        <v>0</v>
      </c>
      <c r="FX13" s="11">
        <f>COUNTIF(FX$24:FX$83,#REF!)</f>
        <v>0</v>
      </c>
      <c r="FY13" s="11">
        <f>COUNTIF(FY$24:FY$83,#REF!)</f>
        <v>0</v>
      </c>
      <c r="FZ13" s="11">
        <f>COUNTIF(FZ$24:FZ$83,#REF!)</f>
        <v>0</v>
      </c>
      <c r="GA13" s="11">
        <f>COUNTIF(GA$24:GA$83,#REF!)</f>
        <v>0</v>
      </c>
      <c r="GB13" s="11">
        <f>COUNTIF(GB$24:GB$83,#REF!)</f>
        <v>0</v>
      </c>
      <c r="GC13" s="11">
        <f>COUNTIF(GC$24:GC$83,#REF!)</f>
        <v>0</v>
      </c>
      <c r="GD13" s="11">
        <f>COUNTIF(GD$24:GD$83,#REF!)</f>
        <v>0</v>
      </c>
      <c r="GE13" s="11">
        <f>COUNTIF(GE$24:GE$83,#REF!)</f>
        <v>0</v>
      </c>
      <c r="GF13" s="11">
        <f>COUNTIF(GF$24:GF$83,#REF!)</f>
        <v>0</v>
      </c>
      <c r="GG13" s="11">
        <f>COUNTIF(GG$24:GG$83,#REF!)</f>
        <v>0</v>
      </c>
      <c r="GH13" s="11">
        <f>COUNTIF(GH$24:GH$83,#REF!)</f>
        <v>0</v>
      </c>
      <c r="GI13" s="11">
        <f>COUNTIF(GI$24:GI$83,#REF!)</f>
        <v>0</v>
      </c>
      <c r="GJ13" s="11">
        <f>COUNTIF(GJ$24:GJ$83,#REF!)</f>
        <v>0</v>
      </c>
      <c r="GK13" s="11">
        <f>COUNTIF(GK$24:GK$83,#REF!)</f>
        <v>0</v>
      </c>
      <c r="GL13" s="11">
        <f>COUNTIF(GL$24:GL$83,#REF!)</f>
        <v>0</v>
      </c>
      <c r="GM13" s="11">
        <f>COUNTIF(GM$24:GM$83,#REF!)</f>
        <v>0</v>
      </c>
      <c r="GN13" s="11">
        <f>COUNTIF(GN$24:GN$83,#REF!)</f>
        <v>0</v>
      </c>
      <c r="GO13" s="11">
        <f>COUNTIF(GO$24:GO$83,#REF!)</f>
        <v>0</v>
      </c>
      <c r="GP13" s="11">
        <f>COUNTIF(GP$24:GP$83,#REF!)</f>
        <v>0</v>
      </c>
      <c r="GQ13" s="11">
        <f>COUNTIF(GQ$24:GQ$83,#REF!)</f>
        <v>0</v>
      </c>
      <c r="GR13" s="11">
        <f>COUNTIF(GR$24:GR$83,#REF!)</f>
        <v>0</v>
      </c>
      <c r="GS13" s="11">
        <f>COUNTIF(GS$24:GS$83,#REF!)</f>
        <v>0</v>
      </c>
      <c r="GT13" s="11">
        <f>COUNTIF(GT$24:GT$83,#REF!)</f>
        <v>0</v>
      </c>
      <c r="GU13" s="11">
        <f>COUNTIF(GU$24:GU$83,#REF!)</f>
        <v>0</v>
      </c>
      <c r="GV13" s="11">
        <f>COUNTIF(GV$24:GV$83,#REF!)</f>
        <v>0</v>
      </c>
      <c r="GW13" s="11">
        <f>COUNTIF(GW$24:GW$83,#REF!)</f>
        <v>0</v>
      </c>
    </row>
    <row r="14" spans="3:205" s="7" customFormat="1" ht="15" hidden="1" customHeight="1" outlineLevel="1" x14ac:dyDescent="0.35">
      <c r="C14" s="1"/>
      <c r="D14" s="4"/>
      <c r="E14" s="414"/>
      <c r="F14" s="399" t="s">
        <v>24</v>
      </c>
      <c r="G14" s="399"/>
      <c r="H14" s="422" t="s">
        <v>12</v>
      </c>
      <c r="I14" s="423"/>
      <c r="J14" s="399" t="s">
        <v>25</v>
      </c>
      <c r="K14" s="399"/>
      <c r="L14" s="17">
        <f>COUNTIF(L$24:L$83,#REF!)</f>
        <v>0</v>
      </c>
      <c r="M14" s="17">
        <f>COUNTIF(M$24:M$83,#REF!)</f>
        <v>0</v>
      </c>
      <c r="N14" s="17">
        <f>COUNTIF(N$24:N$83,#REF!)</f>
        <v>0</v>
      </c>
      <c r="O14" s="17">
        <f>COUNTIF(O$24:O$83,#REF!)</f>
        <v>0</v>
      </c>
      <c r="P14" s="17">
        <f>COUNTIF(P$24:P$83,#REF!)</f>
        <v>0</v>
      </c>
      <c r="Q14" s="17">
        <f>COUNTIF(Q$24:Q$83,#REF!)</f>
        <v>0</v>
      </c>
      <c r="R14" s="17">
        <f>COUNTIF(R$24:R$83,#REF!)</f>
        <v>0</v>
      </c>
      <c r="S14" s="17">
        <f>COUNTIF(S$24:S$83,#REF!)</f>
        <v>0</v>
      </c>
      <c r="T14" s="17">
        <f>COUNTIF(T$24:T$83,#REF!)</f>
        <v>0</v>
      </c>
      <c r="U14" s="17">
        <f>COUNTIF(U$24:U$83,#REF!)</f>
        <v>0</v>
      </c>
      <c r="V14" s="17">
        <f>COUNTIF(V$24:V$83,#REF!)</f>
        <v>0</v>
      </c>
      <c r="W14" s="17">
        <f>COUNTIF(W$24:W$83,#REF!)</f>
        <v>0</v>
      </c>
      <c r="X14" s="17">
        <f>COUNTIF(X$24:X$83,#REF!)</f>
        <v>0</v>
      </c>
      <c r="Y14" s="17">
        <f>COUNTIF(Y$24:Y$83,#REF!)</f>
        <v>0</v>
      </c>
      <c r="Z14" s="17">
        <f>COUNTIF(Z$24:Z$83,#REF!)</f>
        <v>0</v>
      </c>
      <c r="AA14" s="17">
        <f>COUNTIF(AA$24:AA$83,#REF!)</f>
        <v>0</v>
      </c>
      <c r="AB14" s="17">
        <f>COUNTIF(AB$24:AB$83,#REF!)</f>
        <v>0</v>
      </c>
      <c r="AC14" s="17">
        <f>COUNTIF(AC$24:AC$83,#REF!)</f>
        <v>0</v>
      </c>
      <c r="AD14" s="17">
        <f>COUNTIF(AD$24:AD$83,#REF!)</f>
        <v>0</v>
      </c>
      <c r="AE14" s="17">
        <f>COUNTIF(AE$24:AE$83,#REF!)</f>
        <v>0</v>
      </c>
      <c r="AF14" s="17">
        <f>COUNTIF(AF$24:AF$83,#REF!)</f>
        <v>0</v>
      </c>
      <c r="AG14" s="17">
        <f>COUNTIF(AG$24:AG$83,#REF!)</f>
        <v>0</v>
      </c>
      <c r="AH14" s="17">
        <f>COUNTIF(AH$24:AH$83,#REF!)</f>
        <v>0</v>
      </c>
      <c r="AI14" s="17">
        <f>COUNTIF(AI$24:AI$83,#REF!)</f>
        <v>0</v>
      </c>
      <c r="AJ14" s="17">
        <f>COUNTIF(AJ$24:AJ$83,#REF!)</f>
        <v>0</v>
      </c>
      <c r="AK14" s="17">
        <f>COUNTIF(AK$24:AK$83,#REF!)</f>
        <v>0</v>
      </c>
      <c r="AL14" s="17">
        <f>COUNTIF(AL$24:AL$83,#REF!)</f>
        <v>0</v>
      </c>
      <c r="AM14" s="17">
        <f>COUNTIF(AM$24:AM$83,#REF!)</f>
        <v>0</v>
      </c>
      <c r="AN14" s="17">
        <f>COUNTIF(AN$24:AN$83,#REF!)</f>
        <v>0</v>
      </c>
      <c r="AO14" s="17">
        <f>COUNTIF(AO$24:AO$83,#REF!)</f>
        <v>0</v>
      </c>
      <c r="AP14" s="17">
        <f>COUNTIF(AP$24:AP$83,#REF!)</f>
        <v>0</v>
      </c>
      <c r="AQ14" s="399" t="s">
        <v>25</v>
      </c>
      <c r="AR14" s="399"/>
      <c r="AS14" s="17">
        <f>COUNTIF(AS$24:AS$83,#REF!)</f>
        <v>0</v>
      </c>
      <c r="AT14" s="17">
        <f>COUNTIF(AT$24:AT$83,#REF!)</f>
        <v>0</v>
      </c>
      <c r="AU14" s="17">
        <f>COUNTIF(AU$24:AU$83,#REF!)</f>
        <v>0</v>
      </c>
      <c r="AV14" s="17">
        <f>COUNTIF(AV$24:AV$83,#REF!)</f>
        <v>0</v>
      </c>
      <c r="AW14" s="17">
        <f>COUNTIF(AW$24:AW$83,#REF!)</f>
        <v>0</v>
      </c>
      <c r="AX14" s="17">
        <f>COUNTIF(AX$24:AX$83,#REF!)</f>
        <v>0</v>
      </c>
      <c r="AY14" s="17">
        <f>COUNTIF(AY$24:AY$83,#REF!)</f>
        <v>0</v>
      </c>
      <c r="AZ14" s="17">
        <f>COUNTIF(AZ$24:AZ$83,#REF!)</f>
        <v>0</v>
      </c>
      <c r="BA14" s="17">
        <f>COUNTIF(BA$24:BA$83,#REF!)</f>
        <v>0</v>
      </c>
      <c r="BB14" s="17">
        <f>COUNTIF(BB$24:BB$83,#REF!)</f>
        <v>0</v>
      </c>
      <c r="BC14" s="17">
        <f>COUNTIF(BC$24:BC$83,#REF!)</f>
        <v>0</v>
      </c>
      <c r="BD14" s="17">
        <f>COUNTIF(BD$24:BD$83,#REF!)</f>
        <v>0</v>
      </c>
      <c r="BE14" s="17">
        <f>COUNTIF(BE$24:BE$83,#REF!)</f>
        <v>0</v>
      </c>
      <c r="BF14" s="17">
        <f>COUNTIF(BF$24:BF$83,#REF!)</f>
        <v>0</v>
      </c>
      <c r="BG14" s="17">
        <f>COUNTIF(BG$24:BG$83,#REF!)</f>
        <v>0</v>
      </c>
      <c r="BH14" s="17">
        <f>COUNTIF(BH$24:BH$83,#REF!)</f>
        <v>0</v>
      </c>
      <c r="BI14" s="17">
        <f>COUNTIF(BI$24:BI$83,#REF!)</f>
        <v>0</v>
      </c>
      <c r="BJ14" s="17">
        <f>COUNTIF(BJ$24:BJ$83,#REF!)</f>
        <v>0</v>
      </c>
      <c r="BK14" s="17">
        <f>COUNTIF(BK$24:BK$83,#REF!)</f>
        <v>0</v>
      </c>
      <c r="BL14" s="17">
        <f>COUNTIF(BL$24:BL$83,#REF!)</f>
        <v>0</v>
      </c>
      <c r="BM14" s="17">
        <f>COUNTIF(BM$24:BM$83,#REF!)</f>
        <v>0</v>
      </c>
      <c r="BN14" s="17">
        <f>COUNTIF(BN$24:BN$83,#REF!)</f>
        <v>0</v>
      </c>
      <c r="BO14" s="17">
        <f>COUNTIF(BO$24:BO$83,#REF!)</f>
        <v>0</v>
      </c>
      <c r="BP14" s="17">
        <f>COUNTIF(BP$24:BP$83,#REF!)</f>
        <v>0</v>
      </c>
      <c r="BQ14" s="17">
        <f>COUNTIF(BQ$24:BQ$83,#REF!)</f>
        <v>0</v>
      </c>
      <c r="BR14" s="17">
        <f>COUNTIF(BR$24:BR$83,#REF!)</f>
        <v>0</v>
      </c>
      <c r="BS14" s="17">
        <f>COUNTIF(BS$24:BS$83,#REF!)</f>
        <v>0</v>
      </c>
      <c r="BT14" s="17">
        <f>COUNTIF(BT$24:BT$83,#REF!)</f>
        <v>0</v>
      </c>
      <c r="BU14" s="17">
        <f>COUNTIF(BU$24:BU$83,#REF!)</f>
        <v>0</v>
      </c>
      <c r="BV14" s="17">
        <f>COUNTIF(BV$24:BV$83,#REF!)</f>
        <v>0</v>
      </c>
      <c r="BW14" s="17">
        <f>COUNTIF(BW$24:BW$83,#REF!)</f>
        <v>0</v>
      </c>
      <c r="BX14" s="399" t="s">
        <v>25</v>
      </c>
      <c r="BY14" s="399"/>
      <c r="BZ14" s="17">
        <f>COUNTIF(BZ$24:BZ$83,#REF!)</f>
        <v>0</v>
      </c>
      <c r="CA14" s="17">
        <f>COUNTIF(CA$24:CA$83,#REF!)</f>
        <v>0</v>
      </c>
      <c r="CB14" s="17">
        <f>COUNTIF(CB$24:CB$83,#REF!)</f>
        <v>0</v>
      </c>
      <c r="CC14" s="17">
        <f>COUNTIF(CC$24:CC$83,#REF!)</f>
        <v>0</v>
      </c>
      <c r="CD14" s="17">
        <f>COUNTIF(CD$24:CD$83,#REF!)</f>
        <v>0</v>
      </c>
      <c r="CE14" s="17">
        <f>COUNTIF(CE$24:CE$83,#REF!)</f>
        <v>0</v>
      </c>
      <c r="CF14" s="17">
        <f>COUNTIF(CF$24:CF$83,#REF!)</f>
        <v>0</v>
      </c>
      <c r="CG14" s="17">
        <f>COUNTIF(CG$24:CG$83,#REF!)</f>
        <v>0</v>
      </c>
      <c r="CH14" s="17">
        <f>COUNTIF(CH$24:CH$83,#REF!)</f>
        <v>0</v>
      </c>
      <c r="CI14" s="17">
        <f>COUNTIF(CI$24:CI$83,#REF!)</f>
        <v>0</v>
      </c>
      <c r="CJ14" s="17">
        <f>COUNTIF(CJ$24:CJ$83,#REF!)</f>
        <v>0</v>
      </c>
      <c r="CK14" s="17">
        <f>COUNTIF(CK$24:CK$83,#REF!)</f>
        <v>0</v>
      </c>
      <c r="CL14" s="17">
        <f>COUNTIF(CL$24:CL$83,#REF!)</f>
        <v>0</v>
      </c>
      <c r="CM14" s="17">
        <f>COUNTIF(CM$24:CM$83,#REF!)</f>
        <v>0</v>
      </c>
      <c r="CN14" s="17">
        <f>COUNTIF(CN$24:CN$83,#REF!)</f>
        <v>0</v>
      </c>
      <c r="CO14" s="17">
        <f>COUNTIF(CO$24:CO$83,#REF!)</f>
        <v>0</v>
      </c>
      <c r="CP14" s="17">
        <f>COUNTIF(CP$24:CP$83,#REF!)</f>
        <v>0</v>
      </c>
      <c r="CQ14" s="17">
        <f>COUNTIF(CQ$24:CQ$83,#REF!)</f>
        <v>0</v>
      </c>
      <c r="CR14" s="17">
        <f>COUNTIF(CR$24:CR$83,#REF!)</f>
        <v>0</v>
      </c>
      <c r="CS14" s="17">
        <f>COUNTIF(CS$24:CS$83,#REF!)</f>
        <v>0</v>
      </c>
      <c r="CT14" s="17">
        <f>COUNTIF(CT$24:CT$83,#REF!)</f>
        <v>0</v>
      </c>
      <c r="CU14" s="17">
        <f>COUNTIF(CU$24:CU$83,#REF!)</f>
        <v>0</v>
      </c>
      <c r="CV14" s="17">
        <f>COUNTIF(CV$24:CV$83,#REF!)</f>
        <v>0</v>
      </c>
      <c r="CW14" s="17">
        <f>COUNTIF(CW$24:CW$83,#REF!)</f>
        <v>0</v>
      </c>
      <c r="CX14" s="17">
        <f>COUNTIF(CX$24:CX$83,#REF!)</f>
        <v>0</v>
      </c>
      <c r="CY14" s="17">
        <f>COUNTIF(CY$24:CY$83,#REF!)</f>
        <v>0</v>
      </c>
      <c r="CZ14" s="17">
        <f>COUNTIF(CZ$24:CZ$83,#REF!)</f>
        <v>0</v>
      </c>
      <c r="DA14" s="17">
        <f>COUNTIF(DA$24:DA$83,#REF!)</f>
        <v>0</v>
      </c>
      <c r="DB14" s="17">
        <f>COUNTIF(DB$24:DB$83,#REF!)</f>
        <v>0</v>
      </c>
      <c r="DC14" s="17">
        <f>COUNTIF(DC$24:DC$83,#REF!)</f>
        <v>0</v>
      </c>
      <c r="DD14" s="399" t="s">
        <v>25</v>
      </c>
      <c r="DE14" s="399"/>
      <c r="DF14" s="17">
        <f>COUNTIF(DF$24:DF$83,#REF!)</f>
        <v>0</v>
      </c>
      <c r="DG14" s="17">
        <f>COUNTIF(DG$24:DG$83,#REF!)</f>
        <v>0</v>
      </c>
      <c r="DH14" s="17">
        <f>COUNTIF(DH$24:DH$83,#REF!)</f>
        <v>0</v>
      </c>
      <c r="DI14" s="17">
        <f>COUNTIF(DI$24:DI$83,#REF!)</f>
        <v>0</v>
      </c>
      <c r="DJ14" s="17">
        <f>COUNTIF(DJ$24:DJ$83,#REF!)</f>
        <v>0</v>
      </c>
      <c r="DK14" s="17">
        <f>COUNTIF(DK$24:DK$83,#REF!)</f>
        <v>0</v>
      </c>
      <c r="DL14" s="17">
        <f>COUNTIF(DL$24:DL$83,#REF!)</f>
        <v>0</v>
      </c>
      <c r="DM14" s="17">
        <f>COUNTIF(DM$24:DM$83,#REF!)</f>
        <v>0</v>
      </c>
      <c r="DN14" s="17">
        <f>COUNTIF(DN$24:DN$83,#REF!)</f>
        <v>0</v>
      </c>
      <c r="DO14" s="17">
        <f>COUNTIF(DO$24:DO$83,#REF!)</f>
        <v>0</v>
      </c>
      <c r="DP14" s="17">
        <f>COUNTIF(DP$24:DP$83,#REF!)</f>
        <v>0</v>
      </c>
      <c r="DQ14" s="17">
        <f>COUNTIF(DQ$24:DQ$83,#REF!)</f>
        <v>0</v>
      </c>
      <c r="DR14" s="17">
        <f>COUNTIF(DR$24:DR$83,#REF!)</f>
        <v>0</v>
      </c>
      <c r="DS14" s="17">
        <f>COUNTIF(DS$24:DS$83,#REF!)</f>
        <v>0</v>
      </c>
      <c r="DT14" s="17">
        <f>COUNTIF(DT$24:DT$83,#REF!)</f>
        <v>0</v>
      </c>
      <c r="DU14" s="17">
        <f>COUNTIF(DU$24:DU$83,#REF!)</f>
        <v>0</v>
      </c>
      <c r="DV14" s="17">
        <f>COUNTIF(DV$24:DV$83,#REF!)</f>
        <v>0</v>
      </c>
      <c r="DW14" s="17">
        <f>COUNTIF(DW$24:DW$83,#REF!)</f>
        <v>0</v>
      </c>
      <c r="DX14" s="17">
        <f>COUNTIF(DX$24:DX$83,#REF!)</f>
        <v>0</v>
      </c>
      <c r="DY14" s="17">
        <f>COUNTIF(DY$24:DY$83,#REF!)</f>
        <v>0</v>
      </c>
      <c r="DZ14" s="17">
        <f>COUNTIF(DZ$24:DZ$83,#REF!)</f>
        <v>0</v>
      </c>
      <c r="EA14" s="17">
        <f>COUNTIF(EA$24:EA$83,#REF!)</f>
        <v>0</v>
      </c>
      <c r="EB14" s="17">
        <f>COUNTIF(EB$24:EB$83,#REF!)</f>
        <v>0</v>
      </c>
      <c r="EC14" s="17">
        <f>COUNTIF(EC$24:EC$83,#REF!)</f>
        <v>0</v>
      </c>
      <c r="ED14" s="17">
        <f>COUNTIF(ED$24:ED$83,#REF!)</f>
        <v>0</v>
      </c>
      <c r="EE14" s="17">
        <f>COUNTIF(EE$24:EE$83,#REF!)</f>
        <v>0</v>
      </c>
      <c r="EF14" s="17">
        <f>COUNTIF(EF$24:EF$83,#REF!)</f>
        <v>0</v>
      </c>
      <c r="EG14" s="17">
        <f>COUNTIF(EG$24:EG$83,#REF!)</f>
        <v>0</v>
      </c>
      <c r="EH14" s="17">
        <f>COUNTIF(EH$24:EH$83,#REF!)</f>
        <v>0</v>
      </c>
      <c r="EI14" s="17">
        <f>COUNTIF(EI$24:EI$83,#REF!)</f>
        <v>0</v>
      </c>
      <c r="EJ14" s="17">
        <f>COUNTIF(EJ$24:EJ$83,#REF!)</f>
        <v>0</v>
      </c>
      <c r="EK14" s="399" t="s">
        <v>25</v>
      </c>
      <c r="EL14" s="399"/>
      <c r="EM14" s="17">
        <f>COUNTIF(EM$24:EM$83,#REF!)</f>
        <v>0</v>
      </c>
      <c r="EN14" s="17">
        <f>COUNTIF(EN$24:EN$83,#REF!)</f>
        <v>0</v>
      </c>
      <c r="EO14" s="17">
        <f>COUNTIF(EO$24:EO$83,#REF!)</f>
        <v>0</v>
      </c>
      <c r="EP14" s="17">
        <f>COUNTIF(EP$24:EP$83,#REF!)</f>
        <v>0</v>
      </c>
      <c r="EQ14" s="17">
        <f>COUNTIF(EQ$24:EQ$83,#REF!)</f>
        <v>0</v>
      </c>
      <c r="ER14" s="17">
        <f>COUNTIF(ER$24:ER$83,#REF!)</f>
        <v>0</v>
      </c>
      <c r="ES14" s="11">
        <f>COUNTIF(ES$24:ES$83,#REF!)</f>
        <v>0</v>
      </c>
      <c r="ET14" s="17">
        <f>COUNTIF(ET$24:ET$83,#REF!)</f>
        <v>0</v>
      </c>
      <c r="EU14" s="17">
        <f>COUNTIF(EU$24:EU$83,#REF!)</f>
        <v>0</v>
      </c>
      <c r="EV14" s="17">
        <f>COUNTIF(EV$24:EV$83,#REF!)</f>
        <v>0</v>
      </c>
      <c r="EW14" s="17">
        <f>COUNTIF(EW$24:EW$83,#REF!)</f>
        <v>0</v>
      </c>
      <c r="EX14" s="17">
        <f>COUNTIF(EX$24:EX$83,#REF!)</f>
        <v>0</v>
      </c>
      <c r="EY14" s="17">
        <f>COUNTIF(EY$24:EY$83,#REF!)</f>
        <v>0</v>
      </c>
      <c r="EZ14" s="17">
        <f>COUNTIF(EZ$24:EZ$83,#REF!)</f>
        <v>0</v>
      </c>
      <c r="FA14" s="17">
        <f>COUNTIF(FA$24:FA$83,#REF!)</f>
        <v>0</v>
      </c>
      <c r="FB14" s="17">
        <f>COUNTIF(FB$24:FB$83,#REF!)</f>
        <v>0</v>
      </c>
      <c r="FC14" s="17">
        <f>COUNTIF(FC$24:FC$83,#REF!)</f>
        <v>0</v>
      </c>
      <c r="FD14" s="17">
        <f>COUNTIF(FD$24:FD$83,#REF!)</f>
        <v>0</v>
      </c>
      <c r="FE14" s="17">
        <f>COUNTIF(FE$24:FE$83,#REF!)</f>
        <v>0</v>
      </c>
      <c r="FF14" s="17">
        <f>COUNTIF(FF$24:FF$83,#REF!)</f>
        <v>0</v>
      </c>
      <c r="FG14" s="17">
        <f>COUNTIF(FG$24:FG$83,#REF!)</f>
        <v>0</v>
      </c>
      <c r="FH14" s="17">
        <f>COUNTIF(FH$24:FH$83,#REF!)</f>
        <v>0</v>
      </c>
      <c r="FI14" s="17">
        <f>COUNTIF(FI$24:FI$83,#REF!)</f>
        <v>0</v>
      </c>
      <c r="FJ14" s="17">
        <f>COUNTIF(FJ$24:FJ$83,#REF!)</f>
        <v>0</v>
      </c>
      <c r="FK14" s="17">
        <f>COUNTIF(FK$24:FK$83,#REF!)</f>
        <v>0</v>
      </c>
      <c r="FL14" s="17">
        <f>COUNTIF(FL$24:FL$83,#REF!)</f>
        <v>0</v>
      </c>
      <c r="FM14" s="17">
        <f>COUNTIF(FM$24:FM$83,#REF!)</f>
        <v>0</v>
      </c>
      <c r="FN14" s="17">
        <f>COUNTIF(FN$24:FN$83,#REF!)</f>
        <v>0</v>
      </c>
      <c r="FO14" s="17">
        <f>COUNTIF(FO$24:FO$83,#REF!)</f>
        <v>0</v>
      </c>
      <c r="FP14" s="17">
        <f>COUNTIF(FP$24:FP$83,#REF!)</f>
        <v>0</v>
      </c>
      <c r="FQ14" s="399" t="s">
        <v>25</v>
      </c>
      <c r="FR14" s="399"/>
      <c r="FS14" s="17">
        <f>COUNTIF(FS$24:FS$83,#REF!)</f>
        <v>0</v>
      </c>
      <c r="FT14" s="17">
        <f>COUNTIF(FT$24:FT$83,#REF!)</f>
        <v>0</v>
      </c>
      <c r="FU14" s="17">
        <f>COUNTIF(FU$24:FU$83,#REF!)</f>
        <v>0</v>
      </c>
      <c r="FV14" s="17">
        <f>COUNTIF(FV$24:FV$83,#REF!)</f>
        <v>0</v>
      </c>
      <c r="FW14" s="17">
        <f>COUNTIF(FW$24:FW$83,#REF!)</f>
        <v>0</v>
      </c>
      <c r="FX14" s="17">
        <f>COUNTIF(FX$24:FX$83,#REF!)</f>
        <v>0</v>
      </c>
      <c r="FY14" s="17">
        <f>COUNTIF(FY$24:FY$83,#REF!)</f>
        <v>0</v>
      </c>
      <c r="FZ14" s="17">
        <f>COUNTIF(FZ$24:FZ$83,#REF!)</f>
        <v>0</v>
      </c>
      <c r="GA14" s="17">
        <f>COUNTIF(GA$24:GA$83,#REF!)</f>
        <v>0</v>
      </c>
      <c r="GB14" s="17">
        <f>COUNTIF(GB$24:GB$83,#REF!)</f>
        <v>0</v>
      </c>
      <c r="GC14" s="17">
        <f>COUNTIF(GC$24:GC$83,#REF!)</f>
        <v>0</v>
      </c>
      <c r="GD14" s="17">
        <f>COUNTIF(GD$24:GD$83,#REF!)</f>
        <v>0</v>
      </c>
      <c r="GE14" s="17">
        <f>COUNTIF(GE$24:GE$83,#REF!)</f>
        <v>0</v>
      </c>
      <c r="GF14" s="17">
        <f>COUNTIF(GF$24:GF$83,#REF!)</f>
        <v>0</v>
      </c>
      <c r="GG14" s="17">
        <f>COUNTIF(GG$24:GG$83,#REF!)</f>
        <v>0</v>
      </c>
      <c r="GH14" s="17">
        <f>COUNTIF(GH$24:GH$83,#REF!)</f>
        <v>0</v>
      </c>
      <c r="GI14" s="17">
        <f>COUNTIF(GI$24:GI$83,#REF!)</f>
        <v>0</v>
      </c>
      <c r="GJ14" s="17">
        <f>COUNTIF(GJ$24:GJ$83,#REF!)</f>
        <v>0</v>
      </c>
      <c r="GK14" s="17">
        <f>COUNTIF(GK$24:GK$83,#REF!)</f>
        <v>0</v>
      </c>
      <c r="GL14" s="17">
        <f>COUNTIF(GL$24:GL$83,#REF!)</f>
        <v>0</v>
      </c>
      <c r="GM14" s="17">
        <f>COUNTIF(GM$24:GM$83,#REF!)</f>
        <v>0</v>
      </c>
      <c r="GN14" s="17">
        <f>COUNTIF(GN$24:GN$83,#REF!)</f>
        <v>0</v>
      </c>
      <c r="GO14" s="17">
        <f>COUNTIF(GO$24:GO$83,#REF!)</f>
        <v>0</v>
      </c>
      <c r="GP14" s="17">
        <f>COUNTIF(GP$24:GP$83,#REF!)</f>
        <v>0</v>
      </c>
      <c r="GQ14" s="17">
        <f>COUNTIF(GQ$24:GQ$83,#REF!)</f>
        <v>0</v>
      </c>
      <c r="GR14" s="17">
        <f>COUNTIF(GR$24:GR$83,#REF!)</f>
        <v>0</v>
      </c>
      <c r="GS14" s="17">
        <f>COUNTIF(GS$24:GS$83,#REF!)</f>
        <v>0</v>
      </c>
      <c r="GT14" s="17">
        <f>COUNTIF(GT$24:GT$83,#REF!)</f>
        <v>0</v>
      </c>
      <c r="GU14" s="17">
        <f>COUNTIF(GU$24:GU$83,#REF!)</f>
        <v>0</v>
      </c>
      <c r="GV14" s="17">
        <f>COUNTIF(GV$24:GV$83,#REF!)</f>
        <v>0</v>
      </c>
      <c r="GW14" s="17">
        <f>COUNTIF(GW$24:GW$83,#REF!)</f>
        <v>0</v>
      </c>
    </row>
    <row r="15" spans="3:205" s="7" customFormat="1" ht="15" hidden="1" customHeight="1" outlineLevel="1" x14ac:dyDescent="0.35">
      <c r="C15" s="1"/>
      <c r="D15" s="4"/>
      <c r="E15" s="417" t="s">
        <v>26</v>
      </c>
      <c r="F15" s="415" t="s">
        <v>27</v>
      </c>
      <c r="G15" s="415"/>
      <c r="H15" s="398" t="e">
        <f>AVERAGE(#REF!,#REF!,#REF!,#REF!,#REF!,#REF!,J15,AQ15,BX15,DD15,EK15,FQ15)</f>
        <v>#REF!</v>
      </c>
      <c r="I15" s="398"/>
      <c r="J15" s="398">
        <f>SUM(J5:K7)</f>
        <v>0</v>
      </c>
      <c r="K15" s="398"/>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398">
        <f>SUM(AQ5:AR7)</f>
        <v>0</v>
      </c>
      <c r="AR15" s="398"/>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398">
        <f>SUM(BX5:BY7)</f>
        <v>0</v>
      </c>
      <c r="BY15" s="398"/>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398">
        <f>SUM(DD5:DE7)</f>
        <v>0</v>
      </c>
      <c r="DE15" s="398"/>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398">
        <f>SUM(EK5:EL7)</f>
        <v>0</v>
      </c>
      <c r="EL15" s="398"/>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398">
        <f>SUM(FQ5:FR7)</f>
        <v>0</v>
      </c>
      <c r="FR15" s="398"/>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x14ac:dyDescent="0.35">
      <c r="C16" s="1"/>
      <c r="D16" s="4"/>
      <c r="E16" s="413"/>
      <c r="F16" s="394" t="s">
        <v>28</v>
      </c>
      <c r="G16" s="394"/>
      <c r="H16" s="386" t="e">
        <f>AVERAGE(#REF!,#REF!,#REF!,#REF!,#REF!,#REF!,J16,AQ16,BX16,DD16,EK16,FQ16)</f>
        <v>#REF!</v>
      </c>
      <c r="I16" s="386"/>
      <c r="J16" s="386">
        <f>AVERAGE(L16:AP16)</f>
        <v>2.903225806451613</v>
      </c>
      <c r="K16" s="386"/>
      <c r="L16" s="11">
        <f t="shared" ref="L16:Y16" si="6">COUNTIF(L$24:L$83,"x")</f>
        <v>0</v>
      </c>
      <c r="M16" s="11">
        <f t="shared" si="6"/>
        <v>0</v>
      </c>
      <c r="N16" s="11">
        <f t="shared" si="6"/>
        <v>0</v>
      </c>
      <c r="O16" s="11">
        <f t="shared" si="6"/>
        <v>0</v>
      </c>
      <c r="P16" s="11">
        <f t="shared" si="6"/>
        <v>0</v>
      </c>
      <c r="Q16" s="11">
        <f t="shared" si="6"/>
        <v>16</v>
      </c>
      <c r="R16" s="11">
        <f t="shared" si="6"/>
        <v>19</v>
      </c>
      <c r="S16" s="11">
        <f t="shared" si="6"/>
        <v>20</v>
      </c>
      <c r="T16" s="11">
        <f t="shared" si="6"/>
        <v>16</v>
      </c>
      <c r="U16" s="11">
        <f t="shared" si="6"/>
        <v>19</v>
      </c>
      <c r="V16" s="11">
        <f t="shared" si="6"/>
        <v>0</v>
      </c>
      <c r="W16" s="11">
        <f t="shared" si="6"/>
        <v>0</v>
      </c>
      <c r="X16" s="11">
        <f t="shared" si="6"/>
        <v>0</v>
      </c>
      <c r="Y16" s="11">
        <f t="shared" si="6"/>
        <v>0</v>
      </c>
      <c r="Z16" s="11">
        <f t="shared" ref="Z16:AP16" si="7">COUNTIF(Z$24:Z$95,"x")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86">
        <f>AVERAGE(AS16:BW16)</f>
        <v>0</v>
      </c>
      <c r="AR16" s="386"/>
      <c r="AS16" s="11">
        <f t="shared" ref="AS16:BQ16" si="8">COUNTIF(AS$24:AS$83,"x")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COUNTIF(BR$24:BR$92,"x")</f>
        <v>0</v>
      </c>
      <c r="BS16" s="11">
        <f t="shared" si="9"/>
        <v>0</v>
      </c>
      <c r="BT16" s="11">
        <f t="shared" si="9"/>
        <v>0</v>
      </c>
      <c r="BU16" s="11">
        <f t="shared" si="9"/>
        <v>0</v>
      </c>
      <c r="BV16" s="11">
        <f t="shared" si="9"/>
        <v>0</v>
      </c>
      <c r="BW16" s="11">
        <f t="shared" si="9"/>
        <v>0</v>
      </c>
      <c r="BX16" s="386">
        <f>AVERAGE(BZ16:DC16)</f>
        <v>0</v>
      </c>
      <c r="BY16" s="386"/>
      <c r="BZ16" s="11">
        <f t="shared" ref="BZ16:CZ16" si="10">COUNTIF(BZ$24:BZ$98,"x")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COUNTIF(DA$24:DA$95,"x")</f>
        <v>0</v>
      </c>
      <c r="DB16" s="11">
        <f>COUNTIF(DB$24:DB$95,"x")</f>
        <v>0</v>
      </c>
      <c r="DC16" s="11">
        <f>COUNTIF(DC$24:DC$95,"x")</f>
        <v>0</v>
      </c>
      <c r="DD16" s="386">
        <f>AVERAGE(DF16:EJ16)</f>
        <v>0</v>
      </c>
      <c r="DE16" s="386"/>
      <c r="DF16" s="11">
        <f t="shared" ref="DF16:EJ16" si="11">COUNTIF(DF$24:DF$110,"x")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86">
        <f>AVERAGE(EM16:FP16)</f>
        <v>0</v>
      </c>
      <c r="EL16" s="386"/>
      <c r="EM16" s="11">
        <f>COUNTIF(EM$24:EM$83,"x")</f>
        <v>0</v>
      </c>
      <c r="EN16" s="11">
        <f t="shared" ref="EN16:FP16" si="12">COUNTIF(EN$24:EN$107,"x")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86">
        <f>AVERAGE(FS16:GW16)</f>
        <v>0</v>
      </c>
      <c r="FR16" s="386"/>
      <c r="FS16" s="11">
        <f>COUNTIF(FS$24:FS$80,"x")</f>
        <v>0</v>
      </c>
      <c r="FT16" s="11">
        <f t="shared" ref="FT16:GW16" si="13">COUNTIF(FT$24:FT$108,"x")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x14ac:dyDescent="0.35">
      <c r="C17" s="1"/>
      <c r="D17" s="4"/>
      <c r="E17" s="418"/>
      <c r="F17" s="438" t="s">
        <v>29</v>
      </c>
      <c r="G17" s="438"/>
      <c r="H17" s="387" t="str">
        <f>IFERROR(H16/H15,"-")</f>
        <v>-</v>
      </c>
      <c r="I17" s="387"/>
      <c r="J17" s="387" t="str">
        <f>IFERROR(J16/J15,"-")</f>
        <v>-</v>
      </c>
      <c r="K17" s="387"/>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387" t="str">
        <f>IFERROR(AQ16/AQ15,"-")</f>
        <v>-</v>
      </c>
      <c r="AR17" s="387"/>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387" t="str">
        <f>IFERROR(BX16/BX15,"-")</f>
        <v>-</v>
      </c>
      <c r="BY17" s="387"/>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387" t="str">
        <f>IFERROR(DD16/DD15,"-")</f>
        <v>-</v>
      </c>
      <c r="DE17" s="387"/>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387" t="str">
        <f>IFERROR(EK16/EK15,"-")</f>
        <v>-</v>
      </c>
      <c r="EL17" s="387"/>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387" t="str">
        <f>IFERROR(FQ16/FQ15,"-")</f>
        <v>-</v>
      </c>
      <c r="FR17" s="387"/>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x14ac:dyDescent="0.35">
      <c r="C18" s="208"/>
      <c r="D18" s="4"/>
      <c r="E18" s="425" t="s">
        <v>31</v>
      </c>
      <c r="F18" s="428" t="s">
        <v>32</v>
      </c>
      <c r="G18" s="429"/>
      <c r="H18" s="430" t="s">
        <v>30</v>
      </c>
      <c r="I18" s="431"/>
      <c r="J18" s="388">
        <f>COUNTIF(K24:K101,"&gt;40")</f>
        <v>0</v>
      </c>
      <c r="K18" s="388"/>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388">
        <f>COUNTIF(AR24:AR101,"&gt;40")</f>
        <v>0</v>
      </c>
      <c r="AR18" s="38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388">
        <f>COUNTIF(BY24:BY101,"&gt;40")</f>
        <v>0</v>
      </c>
      <c r="BY18" s="388"/>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388">
        <f>COUNTIF(DE24:DE101,"&gt;40")</f>
        <v>0</v>
      </c>
      <c r="DE18" s="388"/>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388">
        <v>26</v>
      </c>
      <c r="EL18" s="388"/>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388">
        <f>COUNTIF(FR24:FR101,"&gt;40")</f>
        <v>0</v>
      </c>
      <c r="FR18" s="388"/>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x14ac:dyDescent="0.35">
      <c r="C19" s="208"/>
      <c r="D19" s="4"/>
      <c r="E19" s="426"/>
      <c r="F19" s="426" t="s">
        <v>33</v>
      </c>
      <c r="G19" s="426"/>
      <c r="H19" s="436">
        <f>COUNTIF(I24:I1048576,"&gt;300")</f>
        <v>0</v>
      </c>
      <c r="I19" s="436"/>
      <c r="J19" s="389" t="s">
        <v>30</v>
      </c>
      <c r="K19" s="390"/>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389" t="s">
        <v>30</v>
      </c>
      <c r="AR19" s="390"/>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389" t="s">
        <v>30</v>
      </c>
      <c r="BY19" s="390"/>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389" t="s">
        <v>30</v>
      </c>
      <c r="DE19" s="390"/>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389" t="s">
        <v>30</v>
      </c>
      <c r="EL19" s="390"/>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389" t="s">
        <v>30</v>
      </c>
      <c r="FR19" s="390"/>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x14ac:dyDescent="0.35">
      <c r="C20" s="208"/>
      <c r="D20" s="4"/>
      <c r="E20" s="427"/>
      <c r="F20" s="432" t="s">
        <v>34</v>
      </c>
      <c r="G20" s="432"/>
      <c r="H20" s="433" t="str">
        <f>IFERROR(H19/SUM(H5:I7),"-")</f>
        <v>-</v>
      </c>
      <c r="I20" s="433"/>
      <c r="J20" s="392" t="str">
        <f>IFERROR(J18/SUM(J5:K7),"-")</f>
        <v>-</v>
      </c>
      <c r="K20" s="392"/>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392" t="str">
        <f>IFERROR(AQ18/SUM(AQ5:AR7),"-")</f>
        <v>-</v>
      </c>
      <c r="AR20" s="392"/>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392" t="str">
        <f>IFERROR(BX18/SUM(BX5:BY7),"-")</f>
        <v>-</v>
      </c>
      <c r="BY20" s="392"/>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392" t="str">
        <f>IFERROR(DD18/SUM(DD5:DE7),"-")</f>
        <v>-</v>
      </c>
      <c r="DE20" s="392"/>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392" t="str">
        <f>IFERROR(EK18/SUM(EK5:EL7),"-")</f>
        <v>-</v>
      </c>
      <c r="EL20" s="392"/>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392" t="str">
        <f>IFERROR(FQ18/SUM(FQ5:FR7),"-")</f>
        <v>-</v>
      </c>
      <c r="FR20" s="392"/>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x14ac:dyDescent="0.3">
      <c r="C21" s="63"/>
      <c r="D21" s="63"/>
      <c r="E21" s="63"/>
      <c r="F21" s="63"/>
      <c r="G21" s="63"/>
      <c r="H21" s="64"/>
      <c r="I21" s="64"/>
      <c r="J21" s="65">
        <f t="shared" ref="J21:BU21" si="18">SUM(J24:J1048576)</f>
        <v>220</v>
      </c>
      <c r="K21" s="65">
        <f t="shared" si="18"/>
        <v>416</v>
      </c>
      <c r="L21" s="65">
        <f t="shared" si="18"/>
        <v>0</v>
      </c>
      <c r="M21" s="65">
        <f t="shared" si="18"/>
        <v>0</v>
      </c>
      <c r="N21" s="65">
        <f t="shared" si="18"/>
        <v>0</v>
      </c>
      <c r="O21" s="65">
        <f t="shared" si="18"/>
        <v>0</v>
      </c>
      <c r="P21" s="65">
        <f t="shared" si="18"/>
        <v>0</v>
      </c>
      <c r="Q21" s="65">
        <f t="shared" si="18"/>
        <v>80</v>
      </c>
      <c r="R21" s="65">
        <f t="shared" si="18"/>
        <v>86</v>
      </c>
      <c r="S21" s="65">
        <f t="shared" si="18"/>
        <v>82</v>
      </c>
      <c r="T21" s="65">
        <f t="shared" si="18"/>
        <v>80</v>
      </c>
      <c r="U21" s="65">
        <f t="shared" si="18"/>
        <v>88</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si="18"/>
        <v>0</v>
      </c>
      <c r="AQ21" s="65">
        <f t="shared" si="18"/>
        <v>0</v>
      </c>
      <c r="AR21" s="65">
        <f t="shared" si="18"/>
        <v>0</v>
      </c>
      <c r="AS21" s="65">
        <f t="shared" si="18"/>
        <v>0</v>
      </c>
      <c r="AT21" s="65">
        <f t="shared" si="18"/>
        <v>0</v>
      </c>
      <c r="AU21" s="65">
        <f t="shared" si="18"/>
        <v>0</v>
      </c>
      <c r="AV21" s="65">
        <f t="shared" si="18"/>
        <v>0</v>
      </c>
      <c r="AW21" s="65">
        <f t="shared" si="18"/>
        <v>0</v>
      </c>
      <c r="AX21" s="65">
        <f t="shared" si="18"/>
        <v>0</v>
      </c>
      <c r="AY21" s="65">
        <f t="shared" si="18"/>
        <v>0</v>
      </c>
      <c r="AZ21" s="65">
        <f t="shared" si="18"/>
        <v>0</v>
      </c>
      <c r="BA21" s="65">
        <f t="shared" si="18"/>
        <v>0</v>
      </c>
      <c r="BB21" s="65">
        <f t="shared" si="18"/>
        <v>0</v>
      </c>
      <c r="BC21" s="65">
        <f t="shared" si="18"/>
        <v>0</v>
      </c>
      <c r="BD21" s="65">
        <f t="shared" si="18"/>
        <v>0</v>
      </c>
      <c r="BE21" s="65">
        <f t="shared" si="18"/>
        <v>0</v>
      </c>
      <c r="BF21" s="65">
        <f t="shared" si="18"/>
        <v>0</v>
      </c>
      <c r="BG21" s="65">
        <f t="shared" si="18"/>
        <v>0</v>
      </c>
      <c r="BH21" s="65">
        <f t="shared" si="18"/>
        <v>0</v>
      </c>
      <c r="BI21" s="65">
        <f t="shared" si="18"/>
        <v>0</v>
      </c>
      <c r="BJ21" s="65">
        <f t="shared" si="18"/>
        <v>0</v>
      </c>
      <c r="BK21" s="65">
        <f t="shared" si="18"/>
        <v>0</v>
      </c>
      <c r="BL21" s="65">
        <f t="shared" si="18"/>
        <v>0</v>
      </c>
      <c r="BM21" s="65">
        <f t="shared" si="18"/>
        <v>0</v>
      </c>
      <c r="BN21" s="65">
        <f t="shared" si="18"/>
        <v>0</v>
      </c>
      <c r="BO21" s="65">
        <f t="shared" si="18"/>
        <v>0</v>
      </c>
      <c r="BP21" s="65">
        <f t="shared" si="18"/>
        <v>0</v>
      </c>
      <c r="BQ21" s="65">
        <f t="shared" si="18"/>
        <v>0</v>
      </c>
      <c r="BR21" s="65">
        <f t="shared" si="18"/>
        <v>0</v>
      </c>
      <c r="BS21" s="65">
        <f t="shared" si="18"/>
        <v>0</v>
      </c>
      <c r="BT21" s="65">
        <f t="shared" si="18"/>
        <v>0</v>
      </c>
      <c r="BU21" s="65">
        <f t="shared" si="18"/>
        <v>0</v>
      </c>
      <c r="BV21" s="65">
        <f t="shared" ref="BV21:EG21" si="19">SUM(BV24:BV1048576)</f>
        <v>0</v>
      </c>
      <c r="BW21" s="65">
        <f t="shared" si="19"/>
        <v>0</v>
      </c>
      <c r="BX21" s="65">
        <f t="shared" si="19"/>
        <v>0</v>
      </c>
      <c r="BY21" s="65">
        <f t="shared" si="19"/>
        <v>0</v>
      </c>
      <c r="BZ21" s="65">
        <f t="shared" si="19"/>
        <v>0</v>
      </c>
      <c r="CA21" s="65">
        <f t="shared" si="19"/>
        <v>0</v>
      </c>
      <c r="CB21" s="65">
        <f t="shared" si="19"/>
        <v>0</v>
      </c>
      <c r="CC21" s="65">
        <f t="shared" si="19"/>
        <v>0</v>
      </c>
      <c r="CD21" s="65">
        <f t="shared" si="19"/>
        <v>0</v>
      </c>
      <c r="CE21" s="65">
        <f t="shared" si="19"/>
        <v>0</v>
      </c>
      <c r="CF21" s="65">
        <f t="shared" si="19"/>
        <v>0</v>
      </c>
      <c r="CG21" s="65">
        <f t="shared" si="19"/>
        <v>0</v>
      </c>
      <c r="CH21" s="65">
        <f t="shared" si="19"/>
        <v>0</v>
      </c>
      <c r="CI21" s="65">
        <f t="shared" si="19"/>
        <v>0</v>
      </c>
      <c r="CJ21" s="65">
        <f t="shared" si="19"/>
        <v>0</v>
      </c>
      <c r="CK21" s="65">
        <f t="shared" si="19"/>
        <v>0</v>
      </c>
      <c r="CL21" s="65">
        <f t="shared" si="19"/>
        <v>0</v>
      </c>
      <c r="CM21" s="65">
        <f t="shared" si="19"/>
        <v>0</v>
      </c>
      <c r="CN21" s="65">
        <f t="shared" si="19"/>
        <v>0</v>
      </c>
      <c r="CO21" s="65">
        <f t="shared" si="19"/>
        <v>0</v>
      </c>
      <c r="CP21" s="65">
        <f t="shared" si="19"/>
        <v>0</v>
      </c>
      <c r="CQ21" s="65">
        <f t="shared" si="19"/>
        <v>0</v>
      </c>
      <c r="CR21" s="65">
        <f t="shared" si="19"/>
        <v>0</v>
      </c>
      <c r="CS21" s="65">
        <f t="shared" si="19"/>
        <v>0</v>
      </c>
      <c r="CT21" s="65">
        <f t="shared" si="19"/>
        <v>0</v>
      </c>
      <c r="CU21" s="65">
        <f t="shared" si="19"/>
        <v>0</v>
      </c>
      <c r="CV21" s="65">
        <f t="shared" si="19"/>
        <v>0</v>
      </c>
      <c r="CW21" s="65">
        <f t="shared" si="19"/>
        <v>0</v>
      </c>
      <c r="CX21" s="65">
        <f t="shared" si="19"/>
        <v>0</v>
      </c>
      <c r="CY21" s="65">
        <f t="shared" si="19"/>
        <v>0</v>
      </c>
      <c r="CZ21" s="65">
        <f t="shared" si="19"/>
        <v>0</v>
      </c>
      <c r="DA21" s="65">
        <f t="shared" si="19"/>
        <v>0</v>
      </c>
      <c r="DB21" s="65">
        <f t="shared" si="19"/>
        <v>0</v>
      </c>
      <c r="DC21" s="65">
        <f t="shared" si="19"/>
        <v>0</v>
      </c>
      <c r="DD21" s="65">
        <f t="shared" si="19"/>
        <v>0</v>
      </c>
      <c r="DE21" s="65">
        <f t="shared" si="19"/>
        <v>0</v>
      </c>
      <c r="DF21" s="65">
        <f t="shared" si="19"/>
        <v>0</v>
      </c>
      <c r="DG21" s="65">
        <f t="shared" si="19"/>
        <v>0</v>
      </c>
      <c r="DH21" s="65">
        <f t="shared" si="19"/>
        <v>0</v>
      </c>
      <c r="DI21" s="65">
        <f t="shared" si="19"/>
        <v>0</v>
      </c>
      <c r="DJ21" s="65">
        <f t="shared" si="19"/>
        <v>0</v>
      </c>
      <c r="DK21" s="65">
        <f t="shared" si="19"/>
        <v>0</v>
      </c>
      <c r="DL21" s="65">
        <f t="shared" si="19"/>
        <v>0</v>
      </c>
      <c r="DM21" s="65">
        <f t="shared" si="19"/>
        <v>0</v>
      </c>
      <c r="DN21" s="65">
        <f t="shared" si="19"/>
        <v>0</v>
      </c>
      <c r="DO21" s="65">
        <f t="shared" si="19"/>
        <v>0</v>
      </c>
      <c r="DP21" s="65">
        <f t="shared" si="19"/>
        <v>0</v>
      </c>
      <c r="DQ21" s="65">
        <f t="shared" si="19"/>
        <v>0</v>
      </c>
      <c r="DR21" s="65">
        <f t="shared" si="19"/>
        <v>0</v>
      </c>
      <c r="DS21" s="65">
        <f t="shared" si="19"/>
        <v>0</v>
      </c>
      <c r="DT21" s="65">
        <f t="shared" si="19"/>
        <v>0</v>
      </c>
      <c r="DU21" s="65">
        <f t="shared" si="19"/>
        <v>0</v>
      </c>
      <c r="DV21" s="65">
        <f t="shared" si="19"/>
        <v>0</v>
      </c>
      <c r="DW21" s="65">
        <f t="shared" si="19"/>
        <v>0</v>
      </c>
      <c r="DX21" s="65">
        <f t="shared" si="19"/>
        <v>0</v>
      </c>
      <c r="DY21" s="65">
        <f t="shared" si="19"/>
        <v>0</v>
      </c>
      <c r="DZ21" s="65">
        <f t="shared" si="19"/>
        <v>0</v>
      </c>
      <c r="EA21" s="65">
        <f t="shared" si="19"/>
        <v>0</v>
      </c>
      <c r="EB21" s="65">
        <f t="shared" si="19"/>
        <v>0</v>
      </c>
      <c r="EC21" s="65">
        <f t="shared" si="19"/>
        <v>0</v>
      </c>
      <c r="ED21" s="65">
        <f t="shared" si="19"/>
        <v>0</v>
      </c>
      <c r="EE21" s="65">
        <f t="shared" si="19"/>
        <v>0</v>
      </c>
      <c r="EF21" s="65">
        <f t="shared" si="19"/>
        <v>0</v>
      </c>
      <c r="EG21" s="65">
        <f t="shared" si="19"/>
        <v>0</v>
      </c>
      <c r="EH21" s="65">
        <f t="shared" ref="EH21:FR21" si="20">SUM(EH24:EH1048576)</f>
        <v>0</v>
      </c>
      <c r="EI21" s="65">
        <f t="shared" si="20"/>
        <v>0</v>
      </c>
      <c r="EJ21" s="65">
        <f t="shared" si="20"/>
        <v>0</v>
      </c>
      <c r="EK21" s="65">
        <f t="shared" si="20"/>
        <v>0</v>
      </c>
      <c r="EL21" s="65">
        <f t="shared" si="20"/>
        <v>0</v>
      </c>
      <c r="EM21" s="65">
        <f t="shared" si="20"/>
        <v>0</v>
      </c>
      <c r="EN21" s="65">
        <f t="shared" si="20"/>
        <v>0</v>
      </c>
      <c r="EO21" s="65">
        <f t="shared" si="20"/>
        <v>0</v>
      </c>
      <c r="EP21" s="65">
        <f t="shared" si="20"/>
        <v>0</v>
      </c>
      <c r="EQ21" s="65">
        <f t="shared" si="20"/>
        <v>0</v>
      </c>
      <c r="ER21" s="65">
        <f t="shared" si="20"/>
        <v>0</v>
      </c>
      <c r="ES21" s="65">
        <f t="shared" si="20"/>
        <v>0</v>
      </c>
      <c r="ET21" s="65">
        <f t="shared" si="20"/>
        <v>0</v>
      </c>
      <c r="EU21" s="65">
        <f t="shared" si="20"/>
        <v>0</v>
      </c>
      <c r="EV21" s="65">
        <f t="shared" si="20"/>
        <v>0</v>
      </c>
      <c r="EW21" s="65">
        <f t="shared" si="20"/>
        <v>0</v>
      </c>
      <c r="EX21" s="65">
        <f t="shared" si="20"/>
        <v>0</v>
      </c>
      <c r="EY21" s="65">
        <f t="shared" si="20"/>
        <v>0</v>
      </c>
      <c r="EZ21" s="65">
        <f t="shared" si="20"/>
        <v>0</v>
      </c>
      <c r="FA21" s="65">
        <f t="shared" si="20"/>
        <v>0</v>
      </c>
      <c r="FB21" s="65">
        <f t="shared" si="20"/>
        <v>0</v>
      </c>
      <c r="FC21" s="65">
        <f t="shared" si="20"/>
        <v>0</v>
      </c>
      <c r="FD21" s="65">
        <f t="shared" si="20"/>
        <v>0</v>
      </c>
      <c r="FE21" s="65">
        <f t="shared" si="20"/>
        <v>0</v>
      </c>
      <c r="FF21" s="65">
        <f t="shared" si="20"/>
        <v>0</v>
      </c>
      <c r="FG21" s="65">
        <f t="shared" si="20"/>
        <v>0</v>
      </c>
      <c r="FH21" s="65">
        <f t="shared" si="20"/>
        <v>0</v>
      </c>
      <c r="FI21" s="65">
        <f t="shared" si="20"/>
        <v>0</v>
      </c>
      <c r="FJ21" s="65">
        <f t="shared" si="20"/>
        <v>0</v>
      </c>
      <c r="FK21" s="65">
        <f t="shared" si="20"/>
        <v>0</v>
      </c>
      <c r="FL21" s="65">
        <f t="shared" si="20"/>
        <v>0</v>
      </c>
      <c r="FM21" s="65">
        <f t="shared" si="20"/>
        <v>0</v>
      </c>
      <c r="FN21" s="65">
        <f t="shared" si="20"/>
        <v>0</v>
      </c>
      <c r="FO21" s="65">
        <f t="shared" si="20"/>
        <v>0</v>
      </c>
      <c r="FP21" s="65">
        <f t="shared" si="20"/>
        <v>0</v>
      </c>
      <c r="FQ21" s="65">
        <f t="shared" si="20"/>
        <v>0</v>
      </c>
      <c r="FR21" s="65">
        <f t="shared" si="20"/>
        <v>0</v>
      </c>
    </row>
    <row r="22" spans="2:205" s="7" customFormat="1" ht="23.25" customHeight="1" x14ac:dyDescent="0.35">
      <c r="C22" s="400" t="s">
        <v>35</v>
      </c>
      <c r="D22" s="400" t="s">
        <v>36</v>
      </c>
      <c r="E22" s="400" t="s">
        <v>37</v>
      </c>
      <c r="F22" s="400" t="s">
        <v>38</v>
      </c>
      <c r="G22" s="400" t="s">
        <v>39</v>
      </c>
      <c r="H22" s="434" t="s">
        <v>603</v>
      </c>
      <c r="I22" s="435"/>
      <c r="J22" s="391">
        <v>46204</v>
      </c>
      <c r="K22" s="391"/>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391">
        <v>46235</v>
      </c>
      <c r="AR22" s="391"/>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391">
        <v>46266</v>
      </c>
      <c r="BY22" s="391"/>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391">
        <v>46296</v>
      </c>
      <c r="DE22" s="391"/>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391">
        <v>46327</v>
      </c>
      <c r="EL22" s="391"/>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391">
        <v>46357</v>
      </c>
      <c r="FR22" s="391"/>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5">
      <c r="C23" s="400"/>
      <c r="D23" s="400"/>
      <c r="E23" s="400"/>
      <c r="F23" s="400"/>
      <c r="G23" s="400"/>
      <c r="H23" s="19" t="s">
        <v>41</v>
      </c>
      <c r="I23" s="19" t="s">
        <v>42</v>
      </c>
      <c r="J23" s="20" t="s">
        <v>41</v>
      </c>
      <c r="K23" s="20" t="s">
        <v>42</v>
      </c>
      <c r="L23" s="9" t="str">
        <f>TEXT(L22,"ddd")</f>
        <v>Wed</v>
      </c>
      <c r="M23" s="9" t="str">
        <f t="shared" ref="M23" si="21">TEXT(M22,"ddd")</f>
        <v>Thu</v>
      </c>
      <c r="N23" s="9" t="str">
        <f t="shared" ref="N23" si="22">TEXT(N22,"ddd")</f>
        <v>Fri</v>
      </c>
      <c r="O23" s="9" t="str">
        <f t="shared" ref="O23" si="23">TEXT(O22,"ddd")</f>
        <v>Sat</v>
      </c>
      <c r="P23" s="9" t="str">
        <f t="shared" ref="P23" si="24">TEXT(P22,"ddd")</f>
        <v>Sun</v>
      </c>
      <c r="Q23" s="9" t="str">
        <f t="shared" ref="Q23" si="25">TEXT(Q22,"ddd")</f>
        <v>Mon</v>
      </c>
      <c r="R23" s="9" t="str">
        <f t="shared" ref="R23" si="26">TEXT(R22,"ddd")</f>
        <v>Tue</v>
      </c>
      <c r="S23" s="9" t="str">
        <f t="shared" ref="S23" si="27">TEXT(S22,"ddd")</f>
        <v>Wed</v>
      </c>
      <c r="T23" s="9" t="str">
        <f t="shared" ref="T23" si="28">TEXT(T22,"ddd")</f>
        <v>Thu</v>
      </c>
      <c r="U23" s="9" t="str">
        <f t="shared" ref="U23" si="29">TEXT(U22,"ddd")</f>
        <v>Fri</v>
      </c>
      <c r="V23" s="9" t="str">
        <f t="shared" ref="V23" si="30">TEXT(V22,"ddd")</f>
        <v>Sat</v>
      </c>
      <c r="W23" s="9" t="str">
        <f t="shared" ref="W23" si="31">TEXT(W22,"ddd")</f>
        <v>Sun</v>
      </c>
      <c r="X23" s="9" t="str">
        <f t="shared" ref="X23" si="32">TEXT(X22,"ddd")</f>
        <v>Mon</v>
      </c>
      <c r="Y23" s="9" t="str">
        <f t="shared" ref="Y23" si="33">TEXT(Y22,"ddd")</f>
        <v>Tue</v>
      </c>
      <c r="Z23" s="9" t="str">
        <f t="shared" ref="Z23" si="34">TEXT(Z22,"ddd")</f>
        <v>Wed</v>
      </c>
      <c r="AA23" s="9" t="str">
        <f t="shared" ref="AA23" si="35">TEXT(AA22,"ddd")</f>
        <v>Thu</v>
      </c>
      <c r="AB23" s="9" t="str">
        <f t="shared" ref="AB23" si="36">TEXT(AB22,"ddd")</f>
        <v>Fri</v>
      </c>
      <c r="AC23" s="9" t="str">
        <f t="shared" ref="AC23" si="37">TEXT(AC22,"ddd")</f>
        <v>Sat</v>
      </c>
      <c r="AD23" s="9" t="str">
        <f t="shared" ref="AD23" si="38">TEXT(AD22,"ddd")</f>
        <v>Sun</v>
      </c>
      <c r="AE23" s="9" t="str">
        <f t="shared" ref="AE23" si="39">TEXT(AE22,"ddd")</f>
        <v>Mon</v>
      </c>
      <c r="AF23" s="9" t="str">
        <f t="shared" ref="AF23" si="40">TEXT(AF22,"ddd")</f>
        <v>Tue</v>
      </c>
      <c r="AG23" s="9" t="str">
        <f t="shared" ref="AG23" si="41">TEXT(AG22,"ddd")</f>
        <v>Wed</v>
      </c>
      <c r="AH23" s="9" t="str">
        <f t="shared" ref="AH23" si="42">TEXT(AH22,"ddd")</f>
        <v>Thu</v>
      </c>
      <c r="AI23" s="9" t="str">
        <f t="shared" ref="AI23" si="43">TEXT(AI22,"ddd")</f>
        <v>Fri</v>
      </c>
      <c r="AJ23" s="9" t="str">
        <f t="shared" ref="AJ23" si="44">TEXT(AJ22,"ddd")</f>
        <v>Sat</v>
      </c>
      <c r="AK23" s="9" t="str">
        <f t="shared" ref="AK23" si="45">TEXT(AK22,"ddd")</f>
        <v>Sun</v>
      </c>
      <c r="AL23" s="9" t="str">
        <f t="shared" ref="AL23" si="46">TEXT(AL22,"ddd")</f>
        <v>Mon</v>
      </c>
      <c r="AM23" s="9" t="str">
        <f t="shared" ref="AM23" si="47">TEXT(AM22,"ddd")</f>
        <v>Tue</v>
      </c>
      <c r="AN23" s="9" t="str">
        <f t="shared" ref="AN23" si="48">TEXT(AN22,"ddd")</f>
        <v>Wed</v>
      </c>
      <c r="AO23" s="9" t="str">
        <f t="shared" ref="AO23" si="49">TEXT(AO22,"ddd")</f>
        <v>Thu</v>
      </c>
      <c r="AP23" s="9" t="str">
        <f t="shared" ref="AP23" si="50">TEXT(AP22,"ddd")</f>
        <v>Fri</v>
      </c>
      <c r="AQ23" s="20" t="s">
        <v>41</v>
      </c>
      <c r="AR23" s="20" t="s">
        <v>42</v>
      </c>
      <c r="AS23" s="9" t="str">
        <f>TEXT(AS22,"ddd")</f>
        <v>Sat</v>
      </c>
      <c r="AT23" s="9" t="str">
        <f t="shared" ref="AT23" si="51">TEXT(AT22,"ddd")</f>
        <v>Sun</v>
      </c>
      <c r="AU23" s="9" t="str">
        <f t="shared" ref="AU23" si="52">TEXT(AU22,"ddd")</f>
        <v>Mon</v>
      </c>
      <c r="AV23" s="9" t="str">
        <f t="shared" ref="AV23" si="53">TEXT(AV22,"ddd")</f>
        <v>Tue</v>
      </c>
      <c r="AW23" s="9" t="str">
        <f t="shared" ref="AW23" si="54">TEXT(AW22,"ddd")</f>
        <v>Wed</v>
      </c>
      <c r="AX23" s="9" t="str">
        <f t="shared" ref="AX23" si="55">TEXT(AX22,"ddd")</f>
        <v>Thu</v>
      </c>
      <c r="AY23" s="9" t="str">
        <f t="shared" ref="AY23" si="56">TEXT(AY22,"ddd")</f>
        <v>Fri</v>
      </c>
      <c r="AZ23" s="9" t="str">
        <f t="shared" ref="AZ23" si="57">TEXT(AZ22,"ddd")</f>
        <v>Sat</v>
      </c>
      <c r="BA23" s="9" t="str">
        <f t="shared" ref="BA23" si="58">TEXT(BA22,"ddd")</f>
        <v>Sun</v>
      </c>
      <c r="BB23" s="9" t="str">
        <f t="shared" ref="BB23" si="59">TEXT(BB22,"ddd")</f>
        <v>Mon</v>
      </c>
      <c r="BC23" s="9" t="str">
        <f t="shared" ref="BC23" si="60">TEXT(BC22,"ddd")</f>
        <v>Tue</v>
      </c>
      <c r="BD23" s="9" t="str">
        <f t="shared" ref="BD23" si="61">TEXT(BD22,"ddd")</f>
        <v>Wed</v>
      </c>
      <c r="BE23" s="9" t="str">
        <f t="shared" ref="BE23" si="62">TEXT(BE22,"ddd")</f>
        <v>Thu</v>
      </c>
      <c r="BF23" s="9" t="str">
        <f t="shared" ref="BF23" si="63">TEXT(BF22,"ddd")</f>
        <v>Fri</v>
      </c>
      <c r="BG23" s="9" t="str">
        <f t="shared" ref="BG23" si="64">TEXT(BG22,"ddd")</f>
        <v>Sat</v>
      </c>
      <c r="BH23" s="9" t="str">
        <f t="shared" ref="BH23" si="65">TEXT(BH22,"ddd")</f>
        <v>Sun</v>
      </c>
      <c r="BI23" s="9" t="str">
        <f t="shared" ref="BI23" si="66">TEXT(BI22,"ddd")</f>
        <v>Mon</v>
      </c>
      <c r="BJ23" s="9" t="str">
        <f t="shared" ref="BJ23" si="67">TEXT(BJ22,"ddd")</f>
        <v>Tue</v>
      </c>
      <c r="BK23" s="9" t="str">
        <f t="shared" ref="BK23" si="68">TEXT(BK22,"ddd")</f>
        <v>Wed</v>
      </c>
      <c r="BL23" s="9" t="str">
        <f t="shared" ref="BL23" si="69">TEXT(BL22,"ddd")</f>
        <v>Thu</v>
      </c>
      <c r="BM23" s="9" t="str">
        <f t="shared" ref="BM23" si="70">TEXT(BM22,"ddd")</f>
        <v>Fri</v>
      </c>
      <c r="BN23" s="9" t="str">
        <f t="shared" ref="BN23" si="71">TEXT(BN22,"ddd")</f>
        <v>Sat</v>
      </c>
      <c r="BO23" s="9" t="str">
        <f t="shared" ref="BO23" si="72">TEXT(BO22,"ddd")</f>
        <v>Sun</v>
      </c>
      <c r="BP23" s="9" t="str">
        <f t="shared" ref="BP23" si="73">TEXT(BP22,"ddd")</f>
        <v>Mon</v>
      </c>
      <c r="BQ23" s="9" t="str">
        <f t="shared" ref="BQ23" si="74">TEXT(BQ22,"ddd")</f>
        <v>Tue</v>
      </c>
      <c r="BR23" s="9" t="str">
        <f t="shared" ref="BR23" si="75">TEXT(BR22,"ddd")</f>
        <v>Wed</v>
      </c>
      <c r="BS23" s="9" t="str">
        <f t="shared" ref="BS23" si="76">TEXT(BS22,"ddd")</f>
        <v>Thu</v>
      </c>
      <c r="BT23" s="9" t="str">
        <f t="shared" ref="BT23" si="77">TEXT(BT22,"ddd")</f>
        <v>Fri</v>
      </c>
      <c r="BU23" s="9" t="str">
        <f t="shared" ref="BU23" si="78">TEXT(BU22,"ddd")</f>
        <v>Sat</v>
      </c>
      <c r="BV23" s="9" t="str">
        <f t="shared" ref="BV23" si="79">TEXT(BV22,"ddd")</f>
        <v>Sun</v>
      </c>
      <c r="BW23" s="9" t="str">
        <f t="shared" ref="BW23" si="80">TEXT(BW22,"ddd")</f>
        <v>Mon</v>
      </c>
      <c r="BX23" s="20" t="s">
        <v>41</v>
      </c>
      <c r="BY23" s="20" t="s">
        <v>42</v>
      </c>
      <c r="BZ23" s="9" t="str">
        <f>TEXT(BZ22,"ddd")</f>
        <v>Tue</v>
      </c>
      <c r="CA23" s="9" t="str">
        <f t="shared" ref="CA23" si="81">TEXT(CA22,"ddd")</f>
        <v>Wed</v>
      </c>
      <c r="CB23" s="9" t="str">
        <f t="shared" ref="CB23" si="82">TEXT(CB22,"ddd")</f>
        <v>Thu</v>
      </c>
      <c r="CC23" s="9" t="str">
        <f t="shared" ref="CC23" si="83">TEXT(CC22,"ddd")</f>
        <v>Fri</v>
      </c>
      <c r="CD23" s="9" t="str">
        <f t="shared" ref="CD23" si="84">TEXT(CD22,"ddd")</f>
        <v>Sat</v>
      </c>
      <c r="CE23" s="9" t="str">
        <f t="shared" ref="CE23" si="85">TEXT(CE22,"ddd")</f>
        <v>Sun</v>
      </c>
      <c r="CF23" s="9" t="str">
        <f t="shared" ref="CF23" si="86">TEXT(CF22,"ddd")</f>
        <v>Mon</v>
      </c>
      <c r="CG23" s="9" t="str">
        <f t="shared" ref="CG23" si="87">TEXT(CG22,"ddd")</f>
        <v>Tue</v>
      </c>
      <c r="CH23" s="9" t="str">
        <f t="shared" ref="CH23" si="88">TEXT(CH22,"ddd")</f>
        <v>Wed</v>
      </c>
      <c r="CI23" s="9" t="str">
        <f t="shared" ref="CI23" si="89">TEXT(CI22,"ddd")</f>
        <v>Thu</v>
      </c>
      <c r="CJ23" s="9" t="str">
        <f t="shared" ref="CJ23" si="90">TEXT(CJ22,"ddd")</f>
        <v>Fri</v>
      </c>
      <c r="CK23" s="9" t="str">
        <f t="shared" ref="CK23" si="91">TEXT(CK22,"ddd")</f>
        <v>Sat</v>
      </c>
      <c r="CL23" s="9" t="str">
        <f t="shared" ref="CL23" si="92">TEXT(CL22,"ddd")</f>
        <v>Sun</v>
      </c>
      <c r="CM23" s="9" t="str">
        <f t="shared" ref="CM23" si="93">TEXT(CM22,"ddd")</f>
        <v>Mon</v>
      </c>
      <c r="CN23" s="9" t="str">
        <f t="shared" ref="CN23" si="94">TEXT(CN22,"ddd")</f>
        <v>Tue</v>
      </c>
      <c r="CO23" s="9" t="str">
        <f t="shared" ref="CO23" si="95">TEXT(CO22,"ddd")</f>
        <v>Wed</v>
      </c>
      <c r="CP23" s="9" t="str">
        <f t="shared" ref="CP23" si="96">TEXT(CP22,"ddd")</f>
        <v>Thu</v>
      </c>
      <c r="CQ23" s="9" t="str">
        <f t="shared" ref="CQ23" si="97">TEXT(CQ22,"ddd")</f>
        <v>Fri</v>
      </c>
      <c r="CR23" s="9" t="str">
        <f t="shared" ref="CR23" si="98">TEXT(CR22,"ddd")</f>
        <v>Sat</v>
      </c>
      <c r="CS23" s="9" t="str">
        <f t="shared" ref="CS23" si="99">TEXT(CS22,"ddd")</f>
        <v>Sun</v>
      </c>
      <c r="CT23" s="9" t="str">
        <f t="shared" ref="CT23" si="100">TEXT(CT22,"ddd")</f>
        <v>Mon</v>
      </c>
      <c r="CU23" s="9" t="str">
        <f t="shared" ref="CU23" si="101">TEXT(CU22,"ddd")</f>
        <v>Tue</v>
      </c>
      <c r="CV23" s="9" t="str">
        <f t="shared" ref="CV23" si="102">TEXT(CV22,"ddd")</f>
        <v>Wed</v>
      </c>
      <c r="CW23" s="9" t="str">
        <f t="shared" ref="CW23" si="103">TEXT(CW22,"ddd")</f>
        <v>Thu</v>
      </c>
      <c r="CX23" s="9" t="str">
        <f t="shared" ref="CX23" si="104">TEXT(CX22,"ddd")</f>
        <v>Fri</v>
      </c>
      <c r="CY23" s="9" t="str">
        <f t="shared" ref="CY23" si="105">TEXT(CY22,"ddd")</f>
        <v>Sat</v>
      </c>
      <c r="CZ23" s="9" t="str">
        <f t="shared" ref="CZ23" si="106">TEXT(CZ22,"ddd")</f>
        <v>Sun</v>
      </c>
      <c r="DA23" s="9" t="str">
        <f t="shared" ref="DA23" si="107">TEXT(DA22,"ddd")</f>
        <v>Mon</v>
      </c>
      <c r="DB23" s="9" t="str">
        <f t="shared" ref="DB23" si="108">TEXT(DB22,"ddd")</f>
        <v>Tue</v>
      </c>
      <c r="DC23" s="9" t="str">
        <f t="shared" ref="DC23" si="109">TEXT(DC22,"ddd")</f>
        <v>Wed</v>
      </c>
      <c r="DD23" s="20" t="s">
        <v>41</v>
      </c>
      <c r="DE23" s="20" t="s">
        <v>42</v>
      </c>
      <c r="DF23" s="9" t="str">
        <f>TEXT(DF22,"ddd")</f>
        <v>Thu</v>
      </c>
      <c r="DG23" s="9" t="str">
        <f t="shared" ref="DG23" si="110">TEXT(DG22,"ddd")</f>
        <v>Fri</v>
      </c>
      <c r="DH23" s="9" t="str">
        <f t="shared" ref="DH23" si="111">TEXT(DH22,"ddd")</f>
        <v>Sat</v>
      </c>
      <c r="DI23" s="9" t="str">
        <f t="shared" ref="DI23" si="112">TEXT(DI22,"ddd")</f>
        <v>Sun</v>
      </c>
      <c r="DJ23" s="9" t="str">
        <f t="shared" ref="DJ23" si="113">TEXT(DJ22,"ddd")</f>
        <v>Mon</v>
      </c>
      <c r="DK23" s="9" t="str">
        <f t="shared" ref="DK23" si="114">TEXT(DK22,"ddd")</f>
        <v>Tue</v>
      </c>
      <c r="DL23" s="9" t="str">
        <f t="shared" ref="DL23" si="115">TEXT(DL22,"ddd")</f>
        <v>Wed</v>
      </c>
      <c r="DM23" s="9" t="str">
        <f t="shared" ref="DM23" si="116">TEXT(DM22,"ddd")</f>
        <v>Thu</v>
      </c>
      <c r="DN23" s="9" t="str">
        <f t="shared" ref="DN23" si="117">TEXT(DN22,"ddd")</f>
        <v>Fri</v>
      </c>
      <c r="DO23" s="9" t="str">
        <f t="shared" ref="DO23" si="118">TEXT(DO22,"ddd")</f>
        <v>Sat</v>
      </c>
      <c r="DP23" s="9" t="str">
        <f t="shared" ref="DP23" si="119">TEXT(DP22,"ddd")</f>
        <v>Sun</v>
      </c>
      <c r="DQ23" s="9" t="str">
        <f t="shared" ref="DQ23" si="120">TEXT(DQ22,"ddd")</f>
        <v>Mon</v>
      </c>
      <c r="DR23" s="9" t="str">
        <f t="shared" ref="DR23" si="121">TEXT(DR22,"ddd")</f>
        <v>Tue</v>
      </c>
      <c r="DS23" s="9" t="str">
        <f t="shared" ref="DS23" si="122">TEXT(DS22,"ddd")</f>
        <v>Wed</v>
      </c>
      <c r="DT23" s="9" t="str">
        <f t="shared" ref="DT23" si="123">TEXT(DT22,"ddd")</f>
        <v>Thu</v>
      </c>
      <c r="DU23" s="9" t="str">
        <f t="shared" ref="DU23" si="124">TEXT(DU22,"ddd")</f>
        <v>Fri</v>
      </c>
      <c r="DV23" s="9" t="str">
        <f t="shared" ref="DV23" si="125">TEXT(DV22,"ddd")</f>
        <v>Sat</v>
      </c>
      <c r="DW23" s="9" t="str">
        <f t="shared" ref="DW23" si="126">TEXT(DW22,"ddd")</f>
        <v>Sun</v>
      </c>
      <c r="DX23" s="9" t="str">
        <f t="shared" ref="DX23" si="127">TEXT(DX22,"ddd")</f>
        <v>Mon</v>
      </c>
      <c r="DY23" s="9" t="str">
        <f t="shared" ref="DY23" si="128">TEXT(DY22,"ddd")</f>
        <v>Tue</v>
      </c>
      <c r="DZ23" s="9" t="str">
        <f t="shared" ref="DZ23" si="129">TEXT(DZ22,"ddd")</f>
        <v>Wed</v>
      </c>
      <c r="EA23" s="9" t="str">
        <f t="shared" ref="EA23" si="130">TEXT(EA22,"ddd")</f>
        <v>Thu</v>
      </c>
      <c r="EB23" s="9" t="str">
        <f t="shared" ref="EB23" si="131">TEXT(EB22,"ddd")</f>
        <v>Fri</v>
      </c>
      <c r="EC23" s="9" t="str">
        <f t="shared" ref="EC23" si="132">TEXT(EC22,"ddd")</f>
        <v>Sat</v>
      </c>
      <c r="ED23" s="9" t="str">
        <f t="shared" ref="ED23" si="133">TEXT(ED22,"ddd")</f>
        <v>Sun</v>
      </c>
      <c r="EE23" s="9" t="str">
        <f t="shared" ref="EE23" si="134">TEXT(EE22,"ddd")</f>
        <v>Mon</v>
      </c>
      <c r="EF23" s="9" t="str">
        <f t="shared" ref="EF23" si="135">TEXT(EF22,"ddd")</f>
        <v>Tue</v>
      </c>
      <c r="EG23" s="9" t="str">
        <f t="shared" ref="EG23" si="136">TEXT(EG22,"ddd")</f>
        <v>Wed</v>
      </c>
      <c r="EH23" s="9" t="str">
        <f t="shared" ref="EH23" si="137">TEXT(EH22,"ddd")</f>
        <v>Thu</v>
      </c>
      <c r="EI23" s="9" t="str">
        <f t="shared" ref="EI23" si="138">TEXT(EI22,"ddd")</f>
        <v>Fri</v>
      </c>
      <c r="EJ23" s="9" t="str">
        <f t="shared" ref="EJ23" si="139">TEXT(EJ22,"ddd")</f>
        <v>Sat</v>
      </c>
      <c r="EK23" s="20" t="s">
        <v>41</v>
      </c>
      <c r="EL23" s="20" t="s">
        <v>42</v>
      </c>
      <c r="EM23" s="9" t="str">
        <f>TEXT(EM22,"ddd")</f>
        <v>Sun</v>
      </c>
      <c r="EN23" s="9" t="str">
        <f t="shared" ref="EN23" si="140">TEXT(EN22,"ddd")</f>
        <v>Mon</v>
      </c>
      <c r="EO23" s="9" t="str">
        <f t="shared" ref="EO23" si="141">TEXT(EO22,"ddd")</f>
        <v>Tue</v>
      </c>
      <c r="EP23" s="9" t="str">
        <f t="shared" ref="EP23" si="142">TEXT(EP22,"ddd")</f>
        <v>Wed</v>
      </c>
      <c r="EQ23" s="9" t="str">
        <f t="shared" ref="EQ23" si="143">TEXT(EQ22,"ddd")</f>
        <v>Thu</v>
      </c>
      <c r="ER23" s="9" t="str">
        <f t="shared" ref="ER23" si="144">TEXT(ER22,"ddd")</f>
        <v>Fri</v>
      </c>
      <c r="ES23" s="9" t="str">
        <f t="shared" ref="ES23" si="145">TEXT(ES22,"ddd")</f>
        <v>Sat</v>
      </c>
      <c r="ET23" s="9" t="str">
        <f t="shared" ref="ET23" si="146">TEXT(ET22,"ddd")</f>
        <v>Sun</v>
      </c>
      <c r="EU23" s="9" t="str">
        <f t="shared" ref="EU23" si="147">TEXT(EU22,"ddd")</f>
        <v>Mon</v>
      </c>
      <c r="EV23" s="9" t="str">
        <f t="shared" ref="EV23" si="148">TEXT(EV22,"ddd")</f>
        <v>Tue</v>
      </c>
      <c r="EW23" s="9" t="str">
        <f t="shared" ref="EW23" si="149">TEXT(EW22,"ddd")</f>
        <v>Wed</v>
      </c>
      <c r="EX23" s="9" t="str">
        <f t="shared" ref="EX23" si="150">TEXT(EX22,"ddd")</f>
        <v>Thu</v>
      </c>
      <c r="EY23" s="9" t="str">
        <f t="shared" ref="EY23" si="151">TEXT(EY22,"ddd")</f>
        <v>Fri</v>
      </c>
      <c r="EZ23" s="9" t="str">
        <f t="shared" ref="EZ23" si="152">TEXT(EZ22,"ddd")</f>
        <v>Sat</v>
      </c>
      <c r="FA23" s="9" t="str">
        <f t="shared" ref="FA23" si="153">TEXT(FA22,"ddd")</f>
        <v>Sun</v>
      </c>
      <c r="FB23" s="9" t="str">
        <f t="shared" ref="FB23" si="154">TEXT(FB22,"ddd")</f>
        <v>Mon</v>
      </c>
      <c r="FC23" s="9" t="str">
        <f t="shared" ref="FC23" si="155">TEXT(FC22,"ddd")</f>
        <v>Tue</v>
      </c>
      <c r="FD23" s="9" t="str">
        <f t="shared" ref="FD23" si="156">TEXT(FD22,"ddd")</f>
        <v>Wed</v>
      </c>
      <c r="FE23" s="9" t="str">
        <f t="shared" ref="FE23" si="157">TEXT(FE22,"ddd")</f>
        <v>Thu</v>
      </c>
      <c r="FF23" s="9" t="str">
        <f t="shared" ref="FF23" si="158">TEXT(FF22,"ddd")</f>
        <v>Fri</v>
      </c>
      <c r="FG23" s="9" t="str">
        <f t="shared" ref="FG23" si="159">TEXT(FG22,"ddd")</f>
        <v>Sat</v>
      </c>
      <c r="FH23" s="9" t="str">
        <f t="shared" ref="FH23" si="160">TEXT(FH22,"ddd")</f>
        <v>Sun</v>
      </c>
      <c r="FI23" s="9" t="str">
        <f t="shared" ref="FI23" si="161">TEXT(FI22,"ddd")</f>
        <v>Mon</v>
      </c>
      <c r="FJ23" s="9" t="str">
        <f t="shared" ref="FJ23" si="162">TEXT(FJ22,"ddd")</f>
        <v>Tue</v>
      </c>
      <c r="FK23" s="9" t="str">
        <f t="shared" ref="FK23" si="163">TEXT(FK22,"ddd")</f>
        <v>Wed</v>
      </c>
      <c r="FL23" s="9" t="str">
        <f t="shared" ref="FL23" si="164">TEXT(FL22,"ddd")</f>
        <v>Thu</v>
      </c>
      <c r="FM23" s="9" t="str">
        <f t="shared" ref="FM23" si="165">TEXT(FM22,"ddd")</f>
        <v>Fri</v>
      </c>
      <c r="FN23" s="9" t="str">
        <f t="shared" ref="FN23" si="166">TEXT(FN22,"ddd")</f>
        <v>Sat</v>
      </c>
      <c r="FO23" s="9" t="str">
        <f t="shared" ref="FO23" si="167">TEXT(FO22,"ddd")</f>
        <v>Sun</v>
      </c>
      <c r="FP23" s="9" t="str">
        <f t="shared" ref="FP23" si="168">TEXT(FP22,"ddd")</f>
        <v>Mon</v>
      </c>
      <c r="FQ23" s="20" t="s">
        <v>41</v>
      </c>
      <c r="FR23" s="20" t="s">
        <v>42</v>
      </c>
      <c r="FS23" s="9" t="str">
        <f>TEXT(FS22,"ddd")</f>
        <v>Mon</v>
      </c>
      <c r="FT23" s="9" t="str">
        <f t="shared" ref="FT23" si="169">TEXT(FT22,"ddd")</f>
        <v>Tue</v>
      </c>
      <c r="FU23" s="9" t="str">
        <f t="shared" ref="FU23" si="170">TEXT(FU22,"ddd")</f>
        <v>Wed</v>
      </c>
      <c r="FV23" s="9" t="str">
        <f t="shared" ref="FV23" si="171">TEXT(FV22,"ddd")</f>
        <v>Thu</v>
      </c>
      <c r="FW23" s="9" t="str">
        <f t="shared" ref="FW23" si="172">TEXT(FW22,"ddd")</f>
        <v>Fri</v>
      </c>
      <c r="FX23" s="9" t="str">
        <f t="shared" ref="FX23" si="173">TEXT(FX22,"ddd")</f>
        <v>Sat</v>
      </c>
      <c r="FY23" s="9" t="str">
        <f t="shared" ref="FY23" si="174">TEXT(FY22,"ddd")</f>
        <v>Sun</v>
      </c>
      <c r="FZ23" s="9" t="str">
        <f t="shared" ref="FZ23" si="175">TEXT(FZ22,"ddd")</f>
        <v>Mon</v>
      </c>
      <c r="GA23" s="9" t="str">
        <f t="shared" ref="GA23" si="176">TEXT(GA22,"ddd")</f>
        <v>Tue</v>
      </c>
      <c r="GB23" s="9" t="str">
        <f t="shared" ref="GB23" si="177">TEXT(GB22,"ddd")</f>
        <v>Wed</v>
      </c>
      <c r="GC23" s="9" t="str">
        <f t="shared" ref="GC23" si="178">TEXT(GC22,"ddd")</f>
        <v>Thu</v>
      </c>
      <c r="GD23" s="9" t="str">
        <f t="shared" ref="GD23" si="179">TEXT(GD22,"ddd")</f>
        <v>Fri</v>
      </c>
      <c r="GE23" s="9" t="str">
        <f t="shared" ref="GE23" si="180">TEXT(GE22,"ddd")</f>
        <v>Sat</v>
      </c>
      <c r="GF23" s="9" t="str">
        <f t="shared" ref="GF23" si="181">TEXT(GF22,"ddd")</f>
        <v>Sun</v>
      </c>
      <c r="GG23" s="9" t="str">
        <f t="shared" ref="GG23" si="182">TEXT(GG22,"ddd")</f>
        <v>Mon</v>
      </c>
      <c r="GH23" s="9" t="str">
        <f t="shared" ref="GH23" si="183">TEXT(GH22,"ddd")</f>
        <v>Tue</v>
      </c>
      <c r="GI23" s="9" t="str">
        <f t="shared" ref="GI23" si="184">TEXT(GI22,"ddd")</f>
        <v>Wed</v>
      </c>
      <c r="GJ23" s="9" t="str">
        <f t="shared" ref="GJ23" si="185">TEXT(GJ22,"ddd")</f>
        <v>Thu</v>
      </c>
      <c r="GK23" s="9" t="str">
        <f t="shared" ref="GK23" si="186">TEXT(GK22,"ddd")</f>
        <v>Fri</v>
      </c>
      <c r="GL23" s="9" t="str">
        <f t="shared" ref="GL23" si="187">TEXT(GL22,"ddd")</f>
        <v>Sat</v>
      </c>
      <c r="GM23" s="9" t="str">
        <f t="shared" ref="GM23" si="188">TEXT(GM22,"ddd")</f>
        <v>Sun</v>
      </c>
      <c r="GN23" s="9" t="str">
        <f t="shared" ref="GN23" si="189">TEXT(GN22,"ddd")</f>
        <v>Mon</v>
      </c>
      <c r="GO23" s="9" t="str">
        <f t="shared" ref="GO23" si="190">TEXT(GO22,"ddd")</f>
        <v>Tue</v>
      </c>
      <c r="GP23" s="9" t="str">
        <f t="shared" ref="GP23" si="191">TEXT(GP22,"ddd")</f>
        <v>Wed</v>
      </c>
      <c r="GQ23" s="9" t="str">
        <f t="shared" ref="GQ23" si="192">TEXT(GQ22,"ddd")</f>
        <v>Thu</v>
      </c>
      <c r="GR23" s="9" t="str">
        <f t="shared" ref="GR23" si="193">TEXT(GR22,"ddd")</f>
        <v>Fri</v>
      </c>
      <c r="GS23" s="9" t="str">
        <f t="shared" ref="GS23" si="194">TEXT(GS22,"ddd")</f>
        <v>Sat</v>
      </c>
      <c r="GT23" s="9" t="str">
        <f t="shared" ref="GT23" si="195">TEXT(GT22,"ddd")</f>
        <v>Sun</v>
      </c>
      <c r="GU23" s="9" t="str">
        <f t="shared" ref="GU23" si="196">TEXT(GU22,"ddd")</f>
        <v>Mon</v>
      </c>
      <c r="GV23" s="9" t="str">
        <f t="shared" ref="GV23" si="197">TEXT(GV22,"ddd")</f>
        <v>Tue</v>
      </c>
      <c r="GW23" s="9" t="str">
        <f t="shared" ref="GW23" si="198">TEXT(GW22,"ddd")</f>
        <v>Wed</v>
      </c>
    </row>
    <row r="24" spans="2:205" s="7" customFormat="1" ht="21" customHeight="1" x14ac:dyDescent="0.35">
      <c r="C24" s="368">
        <f>IF(D24="","-",SUBTOTAL(3,$D$24:D24))</f>
        <v>1</v>
      </c>
      <c r="D24" s="393" t="s">
        <v>49</v>
      </c>
      <c r="E24" s="374" t="str">
        <f>IFERROR(VLOOKUP(D24,'employee list'!$C:$E,2,0),"-")</f>
        <v>Mai Thị Hoạt</v>
      </c>
      <c r="F24" s="377" t="str">
        <f>IFERROR(VLOOKUP(D24,'employee list'!$C:$E,3,0),"-")</f>
        <v>Operator</v>
      </c>
      <c r="G24" s="48" t="s">
        <v>44</v>
      </c>
      <c r="H24" s="49" t="s">
        <v>30</v>
      </c>
      <c r="I24" s="50">
        <v>0</v>
      </c>
      <c r="J24" s="51">
        <f t="shared" ref="J24" si="199">COUNTIF(L24:AP24,"X")</f>
        <v>5</v>
      </c>
      <c r="K24" s="52">
        <f t="shared" ref="K24:K63" si="200">SUM(L24:AP24)</f>
        <v>0</v>
      </c>
      <c r="L24" s="48"/>
      <c r="M24" s="48"/>
      <c r="N24" s="48"/>
      <c r="O24" s="48"/>
      <c r="P24" s="48"/>
      <c r="Q24" s="48" t="s">
        <v>135</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1">COUNTIF(AS24:BW24,"X")</f>
        <v>0</v>
      </c>
      <c r="AR24" s="52">
        <f t="shared" ref="AR24:AR63" si="202">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6" si="203">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4">COUNTIF(DF24:EJ24,"X")</f>
        <v>0</v>
      </c>
      <c r="DE24" s="52">
        <f t="shared" ref="DE24:DE63" si="205">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6">COUNTIF(FS24:GW24,"X")</f>
        <v>0</v>
      </c>
      <c r="FR24" s="52">
        <f t="shared" ref="FR24:FR63" si="207">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x14ac:dyDescent="0.35">
      <c r="C25" s="369"/>
      <c r="D25" s="393"/>
      <c r="E25" s="375"/>
      <c r="F25" s="377"/>
      <c r="G25" s="53" t="s">
        <v>47</v>
      </c>
      <c r="H25" s="54" t="s">
        <v>30</v>
      </c>
      <c r="I25" s="55">
        <v>0</v>
      </c>
      <c r="J25" s="56">
        <f>COUNTIF(L25:AP25,"X")</f>
        <v>0</v>
      </c>
      <c r="K25" s="57">
        <f t="shared" si="200"/>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1"/>
        <v>0</v>
      </c>
      <c r="AR25" s="57">
        <f t="shared" si="202"/>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3"/>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4"/>
        <v>0</v>
      </c>
      <c r="DE25" s="57">
        <f t="shared" si="205"/>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6" si="208">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6"/>
        <v>0</v>
      </c>
      <c r="FR25" s="57">
        <f t="shared" si="207"/>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x14ac:dyDescent="0.35">
      <c r="C26" s="370"/>
      <c r="D26" s="393"/>
      <c r="E26" s="376"/>
      <c r="F26" s="377"/>
      <c r="G26" s="58" t="s">
        <v>48</v>
      </c>
      <c r="H26" s="54" t="s">
        <v>30</v>
      </c>
      <c r="I26" s="60">
        <f>SUMIF($J$23:$FR$23,$I$23,J26:FR26)</f>
        <v>10</v>
      </c>
      <c r="J26" s="61" t="s">
        <v>30</v>
      </c>
      <c r="K26" s="62">
        <f t="shared" si="200"/>
        <v>10</v>
      </c>
      <c r="L26" s="58"/>
      <c r="M26" s="58"/>
      <c r="N26" s="58"/>
      <c r="O26" s="58"/>
      <c r="P26" s="58"/>
      <c r="Q26" s="58">
        <v>2</v>
      </c>
      <c r="R26" s="58">
        <v>2</v>
      </c>
      <c r="S26" s="58">
        <v>2</v>
      </c>
      <c r="T26" s="58">
        <v>2</v>
      </c>
      <c r="U26" s="58">
        <v>2</v>
      </c>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2"/>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3"/>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5"/>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8"/>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7"/>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5">
      <c r="C27" s="368">
        <f>IF(D27="","-",SUBTOTAL(3,$D$24:D27))</f>
        <v>2</v>
      </c>
      <c r="D27" s="371" t="s">
        <v>51</v>
      </c>
      <c r="E27" s="374" t="str">
        <f>IFERROR(VLOOKUP(D27,'employee list'!$C:$E,2,0),"-")</f>
        <v>Nguyễn Mạnh Dũng</v>
      </c>
      <c r="F27" s="377" t="str">
        <f>IFERROR(VLOOKUP(D27,'employee list'!$C:$E,3,0),"-")</f>
        <v>Operator</v>
      </c>
      <c r="G27" s="48" t="s">
        <v>44</v>
      </c>
      <c r="H27" s="49" t="s">
        <v>30</v>
      </c>
      <c r="I27" s="50">
        <v>0</v>
      </c>
      <c r="J27" s="51">
        <f t="shared" ref="J27:J28" si="209">COUNTIF(L27:AP27,"X")</f>
        <v>3</v>
      </c>
      <c r="K27" s="52">
        <f t="shared" si="200"/>
        <v>0</v>
      </c>
      <c r="L27" s="209"/>
      <c r="M27" s="48"/>
      <c r="N27" s="48"/>
      <c r="O27" s="48"/>
      <c r="P27" s="48"/>
      <c r="Q27" s="209" t="s">
        <v>19</v>
      </c>
      <c r="R27" s="48" t="s">
        <v>135</v>
      </c>
      <c r="S27" s="48" t="s">
        <v>135</v>
      </c>
      <c r="T27" s="209" t="s">
        <v>19</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0">COUNTIF(AS27:BW27,"X")</f>
        <v>0</v>
      </c>
      <c r="AR27" s="52">
        <f t="shared" si="202"/>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3"/>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1">COUNTIF(DF27:EJ27,"X")</f>
        <v>0</v>
      </c>
      <c r="DE27" s="52">
        <f t="shared" si="205"/>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8"/>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2">COUNTIF(FS27:GW27,"X")</f>
        <v>0</v>
      </c>
      <c r="FR27" s="52">
        <f t="shared" si="207"/>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x14ac:dyDescent="0.35">
      <c r="C28" s="369"/>
      <c r="D28" s="372"/>
      <c r="E28" s="375"/>
      <c r="F28" s="377"/>
      <c r="G28" s="53" t="s">
        <v>47</v>
      </c>
      <c r="H28" s="54" t="s">
        <v>30</v>
      </c>
      <c r="I28" s="55">
        <v>0</v>
      </c>
      <c r="J28" s="56">
        <f t="shared" si="209"/>
        <v>0</v>
      </c>
      <c r="K28" s="57">
        <f t="shared" si="200"/>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0"/>
        <v>0</v>
      </c>
      <c r="AR28" s="57">
        <f t="shared" si="202"/>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3"/>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1"/>
        <v>0</v>
      </c>
      <c r="DE28" s="57">
        <f t="shared" si="205"/>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8"/>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2"/>
        <v>0</v>
      </c>
      <c r="FR28" s="57">
        <f t="shared" si="207"/>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x14ac:dyDescent="0.35">
      <c r="C29" s="370"/>
      <c r="D29" s="373"/>
      <c r="E29" s="376"/>
      <c r="F29" s="377"/>
      <c r="G29" s="58" t="s">
        <v>48</v>
      </c>
      <c r="H29" s="54" t="s">
        <v>30</v>
      </c>
      <c r="I29" s="60">
        <f>SUMIF($J$23:$FR$23,$I$23,J29:FR29)</f>
        <v>5</v>
      </c>
      <c r="J29" s="61" t="s">
        <v>30</v>
      </c>
      <c r="K29" s="62">
        <f t="shared" si="200"/>
        <v>5</v>
      </c>
      <c r="L29" s="58"/>
      <c r="M29" s="58"/>
      <c r="N29" s="211"/>
      <c r="O29" s="58"/>
      <c r="P29" s="58"/>
      <c r="Q29" s="58"/>
      <c r="R29" s="58">
        <v>2</v>
      </c>
      <c r="S29" s="211"/>
      <c r="T29" s="58"/>
      <c r="U29" s="58">
        <v>3</v>
      </c>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2"/>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3"/>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5"/>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8"/>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7"/>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x14ac:dyDescent="0.35">
      <c r="B30" s="7" t="s">
        <v>137</v>
      </c>
      <c r="C30" s="368">
        <f>IF(D30="","-",SUBTOTAL(3,$D$24:D30))</f>
        <v>3</v>
      </c>
      <c r="D30" s="371" t="s">
        <v>52</v>
      </c>
      <c r="E30" s="374" t="str">
        <f>IFERROR(VLOOKUP(D30,'employee list'!$C:$E,2,0),"-")</f>
        <v>Trần Thị Thúy</v>
      </c>
      <c r="F30" s="377" t="str">
        <f>IFERROR(VLOOKUP(D30,'employee list'!$C:$E,3,0),"-")</f>
        <v>Operator</v>
      </c>
      <c r="G30" s="48" t="s">
        <v>44</v>
      </c>
      <c r="H30" s="49" t="s">
        <v>30</v>
      </c>
      <c r="I30" s="50">
        <v>0</v>
      </c>
      <c r="J30" s="51">
        <f t="shared" ref="J30:J31" si="213">COUNTIF(L30:AP30,"X")</f>
        <v>5</v>
      </c>
      <c r="K30" s="52">
        <f t="shared" si="200"/>
        <v>0</v>
      </c>
      <c r="L30" s="48"/>
      <c r="M30" s="48"/>
      <c r="N30" s="48"/>
      <c r="O30" s="48"/>
      <c r="P30" s="48"/>
      <c r="Q30" s="48" t="s">
        <v>135</v>
      </c>
      <c r="R30" s="48" t="s">
        <v>135</v>
      </c>
      <c r="S30" s="48" t="s">
        <v>135</v>
      </c>
      <c r="T30" s="48" t="s">
        <v>135</v>
      </c>
      <c r="U30" s="48" t="s">
        <v>135</v>
      </c>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4">COUNTIF(AS30:BW30,"X")</f>
        <v>0</v>
      </c>
      <c r="AR30" s="52">
        <f t="shared" si="202"/>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3"/>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5">COUNTIF(DF30:EJ30,"X")</f>
        <v>0</v>
      </c>
      <c r="DE30" s="52">
        <f t="shared" si="205"/>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8"/>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6">COUNTIF(FS30:GW30,"X")</f>
        <v>0</v>
      </c>
      <c r="FR30" s="52">
        <f t="shared" si="207"/>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x14ac:dyDescent="0.35">
      <c r="C31" s="369"/>
      <c r="D31" s="372"/>
      <c r="E31" s="375"/>
      <c r="F31" s="377"/>
      <c r="G31" s="53" t="s">
        <v>47</v>
      </c>
      <c r="H31" s="54" t="s">
        <v>30</v>
      </c>
      <c r="I31" s="55">
        <v>0</v>
      </c>
      <c r="J31" s="56">
        <f t="shared" si="213"/>
        <v>0</v>
      </c>
      <c r="K31" s="57">
        <f t="shared" si="200"/>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4"/>
        <v>0</v>
      </c>
      <c r="AR31" s="57">
        <f t="shared" si="202"/>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3"/>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5"/>
        <v>0</v>
      </c>
      <c r="DE31" s="57">
        <f t="shared" si="205"/>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8"/>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6"/>
        <v>0</v>
      </c>
      <c r="FR31" s="57">
        <f t="shared" si="207"/>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x14ac:dyDescent="0.35">
      <c r="C32" s="370"/>
      <c r="D32" s="373"/>
      <c r="E32" s="376"/>
      <c r="F32" s="377"/>
      <c r="G32" s="58" t="s">
        <v>48</v>
      </c>
      <c r="H32" s="54" t="s">
        <v>30</v>
      </c>
      <c r="I32" s="60">
        <f>SUMIF($J$23:$FR$23,$I$23,J32:FR32)</f>
        <v>6</v>
      </c>
      <c r="J32" s="61" t="s">
        <v>30</v>
      </c>
      <c r="K32" s="62">
        <f t="shared" si="200"/>
        <v>6</v>
      </c>
      <c r="L32" s="58"/>
      <c r="M32" s="211"/>
      <c r="N32" s="58"/>
      <c r="O32" s="58"/>
      <c r="P32" s="58"/>
      <c r="Q32" s="58">
        <v>2</v>
      </c>
      <c r="R32" s="211"/>
      <c r="S32" s="58">
        <v>2</v>
      </c>
      <c r="T32" s="58">
        <v>2</v>
      </c>
      <c r="U32" s="211"/>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2"/>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3"/>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5"/>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8"/>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7"/>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x14ac:dyDescent="0.35">
      <c r="C33" s="368">
        <f>IF(D33="","-",SUBTOTAL(3,$D$24:D33))</f>
        <v>4</v>
      </c>
      <c r="D33" s="393" t="s">
        <v>54</v>
      </c>
      <c r="E33" s="378" t="str">
        <f>IFERROR(VLOOKUP(D33,'employee list'!$C:$E,2,0),"-")</f>
        <v>Vũ Văn Linh</v>
      </c>
      <c r="F33" s="377" t="str">
        <f>IFERROR(VLOOKUP(D33,'employee list'!$C:$E,3,0),"-")</f>
        <v>Operator</v>
      </c>
      <c r="G33" s="48" t="s">
        <v>44</v>
      </c>
      <c r="H33" s="49" t="s">
        <v>30</v>
      </c>
      <c r="I33" s="50">
        <v>0</v>
      </c>
      <c r="J33" s="51">
        <f t="shared" ref="J33:J34" si="217">COUNTIF(L33:AP33,"X")</f>
        <v>5</v>
      </c>
      <c r="K33" s="52">
        <f t="shared" si="200"/>
        <v>0</v>
      </c>
      <c r="L33" s="48"/>
      <c r="M33" s="48"/>
      <c r="N33" s="48"/>
      <c r="O33" s="48"/>
      <c r="P33" s="48"/>
      <c r="Q33" s="48" t="s">
        <v>135</v>
      </c>
      <c r="R33" s="48" t="s">
        <v>135</v>
      </c>
      <c r="S33" s="48" t="s">
        <v>135</v>
      </c>
      <c r="T33" s="48" t="s">
        <v>135</v>
      </c>
      <c r="U33" s="48" t="s">
        <v>135</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2"/>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3"/>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5"/>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8"/>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7"/>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x14ac:dyDescent="0.35">
      <c r="C34" s="369"/>
      <c r="D34" s="393"/>
      <c r="E34" s="379"/>
      <c r="F34" s="377"/>
      <c r="G34" s="53" t="s">
        <v>47</v>
      </c>
      <c r="H34" s="54" t="s">
        <v>30</v>
      </c>
      <c r="I34" s="55">
        <v>0</v>
      </c>
      <c r="J34" s="56">
        <f t="shared" si="217"/>
        <v>0</v>
      </c>
      <c r="K34" s="57">
        <f t="shared" si="200"/>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2"/>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3"/>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5"/>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8"/>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7"/>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x14ac:dyDescent="0.35">
      <c r="C35" s="370"/>
      <c r="D35" s="393"/>
      <c r="E35" s="380"/>
      <c r="F35" s="377"/>
      <c r="G35" s="58" t="s">
        <v>48</v>
      </c>
      <c r="H35" s="54" t="s">
        <v>30</v>
      </c>
      <c r="I35" s="60">
        <f>SUMIF($J$23:$FR$23,$I$23,J35:FR35)</f>
        <v>10</v>
      </c>
      <c r="J35" s="61" t="s">
        <v>30</v>
      </c>
      <c r="K35" s="62">
        <f t="shared" si="200"/>
        <v>10</v>
      </c>
      <c r="L35" s="58"/>
      <c r="M35" s="58"/>
      <c r="N35" s="58"/>
      <c r="O35" s="58"/>
      <c r="P35" s="58"/>
      <c r="Q35" s="58">
        <v>2</v>
      </c>
      <c r="R35" s="58">
        <v>2</v>
      </c>
      <c r="S35" s="58">
        <v>2</v>
      </c>
      <c r="T35" s="58">
        <v>2</v>
      </c>
      <c r="U35" s="58">
        <v>2</v>
      </c>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2"/>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3"/>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5"/>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8"/>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7"/>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x14ac:dyDescent="0.35">
      <c r="C36" s="368">
        <f>IF(D36="","-",SUBTOTAL(3,$D$24:D36))</f>
        <v>5</v>
      </c>
      <c r="D36" s="393" t="s">
        <v>55</v>
      </c>
      <c r="E36" s="378" t="str">
        <f>IFERROR(VLOOKUP(D36,'employee list'!$C:$E,2,0),"-")</f>
        <v>Nguyễn Văn Vương</v>
      </c>
      <c r="F36" s="377" t="str">
        <f>IFERROR(VLOOKUP(D36,'employee list'!$C:$E,3,0),"-")</f>
        <v>Operator</v>
      </c>
      <c r="G36" s="48" t="s">
        <v>44</v>
      </c>
      <c r="H36" s="49" t="s">
        <v>30</v>
      </c>
      <c r="I36" s="50">
        <v>0</v>
      </c>
      <c r="J36" s="51">
        <f t="shared" ref="J36:J37" si="221">COUNTIF(L36:AP36,"X")</f>
        <v>3</v>
      </c>
      <c r="K36" s="52">
        <f t="shared" si="200"/>
        <v>0</v>
      </c>
      <c r="L36" s="48"/>
      <c r="M36" s="209"/>
      <c r="N36" s="48"/>
      <c r="O36" s="48"/>
      <c r="P36" s="48"/>
      <c r="Q36" s="48" t="s">
        <v>135</v>
      </c>
      <c r="R36" s="209" t="s">
        <v>15</v>
      </c>
      <c r="S36" s="48" t="s">
        <v>135</v>
      </c>
      <c r="T36" s="48" t="s">
        <v>135</v>
      </c>
      <c r="U36" s="209" t="s">
        <v>15</v>
      </c>
      <c r="V36" s="48"/>
      <c r="W36" s="48"/>
      <c r="X36" s="48"/>
      <c r="Y36" s="48"/>
      <c r="Z36" s="48"/>
      <c r="AA36" s="48"/>
      <c r="AB36" s="48"/>
      <c r="AC36" s="209"/>
      <c r="AD36" s="48"/>
      <c r="AE36" s="48"/>
      <c r="AF36" s="48"/>
      <c r="AG36" s="48"/>
      <c r="AH36" s="48"/>
      <c r="AI36" s="48"/>
      <c r="AJ36" s="48"/>
      <c r="AK36" s="48"/>
      <c r="AL36" s="48"/>
      <c r="AM36" s="48"/>
      <c r="AN36" s="48"/>
      <c r="AO36" s="48"/>
      <c r="AP36" s="48"/>
      <c r="AQ36" s="51">
        <f t="shared" ref="AQ36:AQ37" si="222">COUNTIF(AS36:BW36,"X")</f>
        <v>0</v>
      </c>
      <c r="AR36" s="52">
        <f t="shared" si="202"/>
        <v>0</v>
      </c>
      <c r="AS36" s="48"/>
      <c r="AT36" s="48"/>
      <c r="AU36" s="48"/>
      <c r="AV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209"/>
      <c r="BV36" s="48"/>
      <c r="BW36" s="48"/>
      <c r="BX36" s="51">
        <f>COUNTIF(BZ36:DC36,"X")</f>
        <v>0</v>
      </c>
      <c r="BY36" s="52">
        <f t="shared" si="203"/>
        <v>0</v>
      </c>
      <c r="BZ36" s="48"/>
      <c r="CA36" s="48"/>
      <c r="CB36" s="48"/>
      <c r="CC36" s="48"/>
      <c r="CD36" s="48"/>
      <c r="CE36" s="48"/>
      <c r="CF36" s="48"/>
      <c r="CG36" s="48"/>
      <c r="CH36" s="48"/>
      <c r="CI36" s="48"/>
      <c r="CJ36" s="48"/>
      <c r="CK36" s="209"/>
      <c r="CL36" s="48"/>
      <c r="CM36" s="48"/>
      <c r="CN36" s="48"/>
      <c r="CO36" s="48"/>
      <c r="CP36" s="48"/>
      <c r="CQ36" s="48"/>
      <c r="CR36" s="48"/>
      <c r="CS36" s="48"/>
      <c r="CT36" s="48"/>
      <c r="CU36" s="48"/>
      <c r="CV36" s="48"/>
      <c r="CW36" s="48"/>
      <c r="CX36" s="48"/>
      <c r="CY36" s="48"/>
      <c r="CZ36" s="48"/>
      <c r="DA36" s="48"/>
      <c r="DB36" s="48"/>
      <c r="DC36" s="48"/>
      <c r="DD36" s="51">
        <f t="shared" ref="DD36:DD37" si="223">COUNTIF(DF36:EJ36,"X")</f>
        <v>0</v>
      </c>
      <c r="DE36" s="52">
        <f t="shared" si="205"/>
        <v>0</v>
      </c>
      <c r="DF36" s="48"/>
      <c r="DG36" s="48"/>
      <c r="DH36" s="48"/>
      <c r="DI36" s="48"/>
      <c r="DJ36" s="48"/>
      <c r="DK36" s="48"/>
      <c r="DL36" s="48"/>
      <c r="DM36" s="48"/>
      <c r="DN36" s="48"/>
      <c r="DO36" s="48"/>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8"/>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48"/>
      <c r="FO36" s="48"/>
      <c r="FP36" s="48"/>
      <c r="FQ36" s="51">
        <f t="shared" ref="FQ36:FQ37" si="224">COUNTIF(FS36:GW36,"X")</f>
        <v>0</v>
      </c>
      <c r="FR36" s="52">
        <f t="shared" si="207"/>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x14ac:dyDescent="0.35">
      <c r="C37" s="369"/>
      <c r="D37" s="393"/>
      <c r="E37" s="379"/>
      <c r="F37" s="377"/>
      <c r="G37" s="53" t="s">
        <v>47</v>
      </c>
      <c r="H37" s="54" t="s">
        <v>30</v>
      </c>
      <c r="I37" s="55">
        <v>0</v>
      </c>
      <c r="J37" s="56">
        <f t="shared" si="221"/>
        <v>0</v>
      </c>
      <c r="K37" s="57">
        <f t="shared" si="200"/>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2"/>
        <v>0</v>
      </c>
      <c r="AR37" s="57">
        <f t="shared" si="202"/>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3"/>
        <v>0</v>
      </c>
      <c r="BZ37" s="53"/>
      <c r="CA37" s="53"/>
      <c r="CB37" s="53"/>
      <c r="CC37" s="53"/>
      <c r="CD37" s="53"/>
      <c r="CE37" s="53"/>
      <c r="CF37" s="53"/>
      <c r="CG37" s="53"/>
      <c r="CH37" s="53"/>
      <c r="CI37" s="53"/>
      <c r="CJ37" s="53"/>
      <c r="CK37" s="53"/>
      <c r="CL37" s="53"/>
      <c r="CM37" s="53"/>
      <c r="CN37" s="53"/>
      <c r="CO37" s="53"/>
      <c r="CP37" s="53"/>
      <c r="CQ37" s="53"/>
      <c r="CR37" s="223"/>
      <c r="CS37" s="53"/>
      <c r="CT37" s="53"/>
      <c r="CU37" s="53"/>
      <c r="CV37" s="53"/>
      <c r="CW37" s="53"/>
      <c r="CX37" s="53"/>
      <c r="CY37" s="53"/>
      <c r="CZ37" s="53"/>
      <c r="DA37" s="53"/>
      <c r="DB37" s="53"/>
      <c r="DC37" s="53"/>
      <c r="DD37" s="56">
        <f t="shared" si="223"/>
        <v>0</v>
      </c>
      <c r="DE37" s="57">
        <f t="shared" si="205"/>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8"/>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4"/>
        <v>0</v>
      </c>
      <c r="FR37" s="57">
        <f t="shared" si="207"/>
        <v>0</v>
      </c>
      <c r="FS37" s="53"/>
      <c r="FT37" s="53"/>
      <c r="FU37" s="53"/>
      <c r="FV37" s="53"/>
      <c r="FW37" s="53"/>
      <c r="FX37" s="53"/>
      <c r="FY37" s="53"/>
      <c r="FZ37" s="53"/>
      <c r="GA37" s="53"/>
      <c r="GB37" s="53"/>
      <c r="GC37" s="53"/>
      <c r="GD37" s="53"/>
      <c r="GE37" s="53"/>
      <c r="GF37" s="53"/>
      <c r="GG37" s="53"/>
      <c r="GH37" s="53"/>
      <c r="GI37" s="53"/>
      <c r="GJ37" s="53"/>
      <c r="GK37" s="53"/>
      <c r="GL37" s="53"/>
      <c r="GM37" s="53"/>
      <c r="GN37" s="48"/>
      <c r="GO37" s="48"/>
      <c r="GP37" s="53"/>
      <c r="GQ37" s="53"/>
      <c r="GR37" s="48"/>
      <c r="GS37" s="53"/>
      <c r="GT37" s="53"/>
      <c r="GU37" s="53"/>
      <c r="GV37" s="53"/>
      <c r="GW37" s="5"/>
    </row>
    <row r="38" spans="3:205" s="7" customFormat="1" ht="21" customHeight="1" x14ac:dyDescent="0.35">
      <c r="C38" s="370"/>
      <c r="D38" s="393"/>
      <c r="E38" s="380"/>
      <c r="F38" s="377"/>
      <c r="G38" s="58" t="s">
        <v>48</v>
      </c>
      <c r="H38" s="54" t="s">
        <v>30</v>
      </c>
      <c r="I38" s="60">
        <f>SUMIF($J$23:$FR$23,$I$23,J38:FR38)</f>
        <v>6</v>
      </c>
      <c r="J38" s="61" t="s">
        <v>30</v>
      </c>
      <c r="K38" s="62">
        <f t="shared" si="200"/>
        <v>6</v>
      </c>
      <c r="L38" s="58"/>
      <c r="M38" s="58"/>
      <c r="N38" s="58"/>
      <c r="O38" s="58"/>
      <c r="P38" s="58"/>
      <c r="Q38" s="58">
        <v>2</v>
      </c>
      <c r="R38" s="58"/>
      <c r="S38" s="58">
        <v>2</v>
      </c>
      <c r="T38" s="58">
        <v>2</v>
      </c>
      <c r="U38" s="58"/>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2"/>
        <v>0</v>
      </c>
      <c r="AS38" s="58"/>
      <c r="AT38" s="58"/>
      <c r="AU38" s="58"/>
      <c r="AV38" s="58"/>
      <c r="AW38" s="58"/>
      <c r="AX38" s="58"/>
      <c r="AY38" s="58"/>
      <c r="AZ38" s="58"/>
      <c r="BA38" s="58"/>
      <c r="BB38" s="58"/>
      <c r="BC38" s="58"/>
      <c r="BD38" s="58"/>
      <c r="BE38" s="58"/>
      <c r="BF38" s="58"/>
      <c r="BG38" s="58"/>
      <c r="BH38" s="58"/>
      <c r="BI38" s="58"/>
      <c r="BJ38" s="58"/>
      <c r="BK38" s="58"/>
      <c r="BL38" s="58"/>
      <c r="BM38" s="58"/>
      <c r="BN38" s="58"/>
      <c r="BO38" s="58"/>
      <c r="BP38" s="58"/>
      <c r="BQ38" s="58"/>
      <c r="BR38" s="58"/>
      <c r="BS38" s="58"/>
      <c r="BT38" s="58"/>
      <c r="BU38" s="58"/>
      <c r="BV38" s="58"/>
      <c r="BW38" s="58"/>
      <c r="BX38" s="61" t="s">
        <v>30</v>
      </c>
      <c r="BY38" s="62">
        <f t="shared" si="203"/>
        <v>0</v>
      </c>
      <c r="BZ38" s="58"/>
      <c r="CA38" s="58"/>
      <c r="CB38" s="58"/>
      <c r="CC38" s="58"/>
      <c r="CD38" s="58"/>
      <c r="CE38" s="58"/>
      <c r="CF38" s="58"/>
      <c r="CG38" s="58"/>
      <c r="CH38" s="58"/>
      <c r="CI38" s="58"/>
      <c r="CJ38" s="58"/>
      <c r="CK38" s="58"/>
      <c r="CL38" s="58"/>
      <c r="CM38" s="58"/>
      <c r="CN38" s="58"/>
      <c r="CO38" s="58"/>
      <c r="CP38" s="58"/>
      <c r="CQ38" s="58"/>
      <c r="CR38" s="58"/>
      <c r="CS38" s="58"/>
      <c r="CT38" s="58"/>
      <c r="CU38" s="58"/>
      <c r="CV38" s="58"/>
      <c r="CW38" s="58"/>
      <c r="CX38" s="58"/>
      <c r="CY38" s="211"/>
      <c r="CZ38" s="58"/>
      <c r="DA38" s="58"/>
      <c r="DB38" s="58"/>
      <c r="DC38" s="58"/>
      <c r="DD38" s="61" t="s">
        <v>30</v>
      </c>
      <c r="DE38" s="62">
        <f t="shared" si="205"/>
        <v>0</v>
      </c>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58"/>
      <c r="EJ38" s="58"/>
      <c r="EK38" s="61" t="s">
        <v>30</v>
      </c>
      <c r="EL38" s="62">
        <f t="shared" si="208"/>
        <v>0</v>
      </c>
      <c r="EM38" s="58"/>
      <c r="EN38" s="58"/>
      <c r="EO38" s="58"/>
      <c r="EP38" s="58"/>
      <c r="EQ38" s="58"/>
      <c r="ER38" s="58"/>
      <c r="ES38" s="58"/>
      <c r="ET38" s="58"/>
      <c r="EU38" s="48"/>
      <c r="EV38" s="48"/>
      <c r="EW38" s="58"/>
      <c r="EX38" s="58"/>
      <c r="EY38" s="58"/>
      <c r="EZ38" s="58"/>
      <c r="FA38" s="58"/>
      <c r="FB38" s="58"/>
      <c r="FC38" s="58"/>
      <c r="FD38" s="58"/>
      <c r="FE38" s="58"/>
      <c r="FF38" s="58"/>
      <c r="FG38" s="211"/>
      <c r="FH38" s="58"/>
      <c r="FI38" s="58"/>
      <c r="FJ38" s="58"/>
      <c r="FK38" s="58"/>
      <c r="FL38" s="58"/>
      <c r="FM38" s="58"/>
      <c r="FN38" s="58"/>
      <c r="FO38" s="58"/>
      <c r="FP38" s="58"/>
      <c r="FQ38" s="61" t="s">
        <v>30</v>
      </c>
      <c r="FR38" s="62">
        <f t="shared" si="207"/>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21" customHeight="1" x14ac:dyDescent="0.35">
      <c r="C39" s="368">
        <f>IF(D39="","-",SUBTOTAL(3,$D$24:D39))</f>
        <v>6</v>
      </c>
      <c r="D39" s="393" t="s">
        <v>56</v>
      </c>
      <c r="E39" s="374" t="str">
        <f>IFERROR(VLOOKUP(D39,'employee list'!$C:$E,2,0),"-")</f>
        <v>Nguyễn Văn Tùng</v>
      </c>
      <c r="F39" s="377" t="str">
        <f>IFERROR(VLOOKUP(D39,'employee list'!$C:$E,3,0),"-")</f>
        <v>Operator</v>
      </c>
      <c r="G39" s="48" t="s">
        <v>44</v>
      </c>
      <c r="H39" s="49" t="s">
        <v>30</v>
      </c>
      <c r="I39" s="50">
        <v>0</v>
      </c>
      <c r="J39" s="51">
        <f t="shared" ref="J39:J40" si="225">COUNTIF(L39:AP39,"X")</f>
        <v>5</v>
      </c>
      <c r="K39" s="52">
        <f t="shared" si="200"/>
        <v>0</v>
      </c>
      <c r="L39" s="48"/>
      <c r="M39" s="48"/>
      <c r="N39" s="48"/>
      <c r="O39" s="48"/>
      <c r="P39" s="48"/>
      <c r="Q39" s="48" t="s">
        <v>135</v>
      </c>
      <c r="R39" s="48" t="s">
        <v>135</v>
      </c>
      <c r="S39" s="48" t="s">
        <v>135</v>
      </c>
      <c r="T39" s="48" t="s">
        <v>135</v>
      </c>
      <c r="U39" s="48" t="s">
        <v>135</v>
      </c>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6">COUNTIF(AS39:BW39,"X")</f>
        <v>0</v>
      </c>
      <c r="AR39" s="52">
        <f t="shared" si="202"/>
        <v>0</v>
      </c>
      <c r="AS39" s="48"/>
      <c r="AT39" s="48"/>
      <c r="AU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3"/>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7">COUNTIF(DF39:EJ39,"X")</f>
        <v>0</v>
      </c>
      <c r="DE39" s="52">
        <f t="shared" si="205"/>
        <v>0</v>
      </c>
      <c r="DF39" s="48"/>
      <c r="DG39" s="48"/>
      <c r="DH39" s="48"/>
      <c r="DI39" s="48"/>
      <c r="DJ39" s="48"/>
      <c r="DK39" s="48"/>
      <c r="DL39" s="48"/>
      <c r="DM39" s="48"/>
      <c r="DN39" s="48"/>
      <c r="DO39" s="209"/>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8"/>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209"/>
      <c r="FO39" s="48"/>
      <c r="FP39" s="48"/>
      <c r="FQ39" s="51">
        <f t="shared" ref="FQ39:FQ40" si="228">COUNTIF(FS39:GW39,"X")</f>
        <v>0</v>
      </c>
      <c r="FR39" s="52">
        <f t="shared" si="207"/>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5"/>
    </row>
    <row r="40" spans="3:205" s="7" customFormat="1" ht="21" customHeight="1" x14ac:dyDescent="0.35">
      <c r="C40" s="369"/>
      <c r="D40" s="393"/>
      <c r="E40" s="375"/>
      <c r="F40" s="377"/>
      <c r="G40" s="53" t="s">
        <v>47</v>
      </c>
      <c r="H40" s="54" t="s">
        <v>30</v>
      </c>
      <c r="I40" s="55">
        <v>0</v>
      </c>
      <c r="J40" s="56">
        <f t="shared" si="225"/>
        <v>0</v>
      </c>
      <c r="K40" s="57">
        <f t="shared" si="200"/>
        <v>0</v>
      </c>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26"/>
        <v>0</v>
      </c>
      <c r="AR40" s="57">
        <f t="shared" si="202"/>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3"/>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7"/>
        <v>0</v>
      </c>
      <c r="DE40" s="57">
        <f t="shared" si="205"/>
        <v>0</v>
      </c>
      <c r="DF40" s="53"/>
      <c r="DG40" s="53"/>
      <c r="DH40" s="53"/>
      <c r="DI40" s="53"/>
      <c r="DJ40" s="53"/>
      <c r="DK40" s="53"/>
      <c r="DL40" s="53"/>
      <c r="DM40" s="53"/>
      <c r="DN40" s="53"/>
      <c r="DO40" s="53"/>
      <c r="DP40" s="53"/>
      <c r="DQ40" s="53"/>
      <c r="DR40" s="53"/>
      <c r="DS40" s="53"/>
      <c r="DT40" s="53"/>
      <c r="DU40" s="53"/>
      <c r="DV40" s="53"/>
      <c r="DW40" s="53"/>
      <c r="DX40" s="53"/>
      <c r="DY40" s="53"/>
      <c r="DZ40" s="53"/>
      <c r="EA40" s="58"/>
      <c r="EB40" s="53"/>
      <c r="EC40" s="53"/>
      <c r="ED40" s="53"/>
      <c r="EE40" s="53"/>
      <c r="EF40" s="53"/>
      <c r="EG40" s="53"/>
      <c r="EH40" s="53"/>
      <c r="EI40" s="53"/>
      <c r="EJ40" s="53"/>
      <c r="EK40" s="56">
        <f>COUNTIF(EM40:FP40,"X")</f>
        <v>0</v>
      </c>
      <c r="EL40" s="57">
        <f t="shared" si="208"/>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8"/>
        <v>0</v>
      </c>
      <c r="FR40" s="57">
        <f t="shared" si="207"/>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
    </row>
    <row r="41" spans="3:205" s="7" customFormat="1" ht="21" customHeight="1" x14ac:dyDescent="0.35">
      <c r="C41" s="370"/>
      <c r="D41" s="393"/>
      <c r="E41" s="376"/>
      <c r="F41" s="377"/>
      <c r="G41" s="58" t="s">
        <v>48</v>
      </c>
      <c r="H41" s="54" t="s">
        <v>30</v>
      </c>
      <c r="I41" s="60">
        <f>SUMIF($J$23:$FR$23,$I$23,J41:FR41)</f>
        <v>8</v>
      </c>
      <c r="J41" s="61" t="s">
        <v>30</v>
      </c>
      <c r="K41" s="62">
        <f t="shared" si="200"/>
        <v>8</v>
      </c>
      <c r="L41" s="58"/>
      <c r="M41" s="58"/>
      <c r="N41" s="211"/>
      <c r="O41" s="58"/>
      <c r="P41" s="58"/>
      <c r="Q41" s="58">
        <v>2</v>
      </c>
      <c r="R41" s="58">
        <v>2</v>
      </c>
      <c r="S41" s="211"/>
      <c r="T41" s="58">
        <v>2</v>
      </c>
      <c r="U41" s="58">
        <v>2</v>
      </c>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2"/>
        <v>0</v>
      </c>
      <c r="AS41" s="58"/>
      <c r="AT41" s="58"/>
      <c r="AU41" s="58"/>
      <c r="AV41" s="58"/>
      <c r="AW41" s="58"/>
      <c r="AX41" s="58"/>
      <c r="AY41" s="58"/>
      <c r="AZ41" s="58"/>
      <c r="BA41" s="58"/>
      <c r="BB41" s="58"/>
      <c r="BC41" s="58"/>
      <c r="BD41" s="58"/>
      <c r="BE41" s="58"/>
      <c r="BF41" s="58"/>
      <c r="BG41" s="58"/>
      <c r="BH41" s="58"/>
      <c r="BI41" s="58"/>
      <c r="BJ41" s="58"/>
      <c r="BK41" s="58"/>
      <c r="BL41" s="58"/>
      <c r="BM41" s="58"/>
      <c r="BN41" s="211"/>
      <c r="BO41" s="58"/>
      <c r="BP41" s="58"/>
      <c r="BQ41" s="58"/>
      <c r="BR41" s="58"/>
      <c r="BS41" s="58"/>
      <c r="BT41" s="58"/>
      <c r="BU41" s="58"/>
      <c r="BV41" s="58"/>
      <c r="BW41" s="58"/>
      <c r="BX41" s="61" t="s">
        <v>30</v>
      </c>
      <c r="BY41" s="62">
        <f t="shared" si="203"/>
        <v>0</v>
      </c>
      <c r="BZ41" s="58"/>
      <c r="CA41" s="58"/>
      <c r="CB41" s="58"/>
      <c r="CC41" s="58"/>
      <c r="CD41" s="58"/>
      <c r="CE41" s="58"/>
      <c r="CF41" s="58"/>
      <c r="CG41" s="58"/>
      <c r="CH41" s="58"/>
      <c r="CI41" s="58"/>
      <c r="CJ41" s="58"/>
      <c r="CK41" s="211"/>
      <c r="CL41" s="58"/>
      <c r="CM41" s="58"/>
      <c r="CN41" s="58"/>
      <c r="CO41" s="58"/>
      <c r="CP41" s="58"/>
      <c r="CQ41" s="58"/>
      <c r="CR41" s="211"/>
      <c r="CS41" s="58"/>
      <c r="CT41" s="58"/>
      <c r="CU41" s="58"/>
      <c r="CV41" s="58"/>
      <c r="CW41" s="58"/>
      <c r="CX41" s="58"/>
      <c r="CY41" s="58"/>
      <c r="CZ41" s="58"/>
      <c r="DA41" s="58"/>
      <c r="DB41" s="58"/>
      <c r="DC41" s="58"/>
      <c r="DD41" s="61" t="s">
        <v>30</v>
      </c>
      <c r="DE41" s="62">
        <f t="shared" si="205"/>
        <v>0</v>
      </c>
      <c r="DF41" s="58"/>
      <c r="DG41" s="58"/>
      <c r="DH41" s="58"/>
      <c r="DI41" s="58"/>
      <c r="DJ41" s="58"/>
      <c r="DK41" s="58"/>
      <c r="DL41" s="58"/>
      <c r="DM41" s="58"/>
      <c r="DN41" s="58"/>
      <c r="DO41" s="58"/>
      <c r="DP41" s="58"/>
      <c r="DQ41" s="58"/>
      <c r="DR41" s="58"/>
      <c r="DS41" s="58"/>
      <c r="DT41" s="58"/>
      <c r="DU41" s="58"/>
      <c r="DV41" s="58"/>
      <c r="DW41" s="58"/>
      <c r="DX41" s="58"/>
      <c r="DY41" s="58"/>
      <c r="DZ41" s="58"/>
      <c r="EA41" s="48"/>
      <c r="EB41" s="58"/>
      <c r="EC41" s="58"/>
      <c r="ED41" s="58"/>
      <c r="EE41" s="58"/>
      <c r="EF41" s="58"/>
      <c r="EG41" s="58"/>
      <c r="EH41" s="58"/>
      <c r="EI41" s="58"/>
      <c r="EJ41" s="211"/>
      <c r="EK41" s="61" t="s">
        <v>30</v>
      </c>
      <c r="EL41" s="62">
        <f t="shared" si="208"/>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7"/>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
    </row>
    <row r="42" spans="3:205" s="7" customFormat="1" ht="18.75" customHeight="1" x14ac:dyDescent="0.35">
      <c r="C42" s="368">
        <f>IF(D42="","-",SUBTOTAL(3,$D$24:D42))</f>
        <v>7</v>
      </c>
      <c r="D42" s="371" t="s">
        <v>57</v>
      </c>
      <c r="E42" s="374" t="str">
        <f>IFERROR(VLOOKUP(D42,'employee list'!$C:$E,2,0),"-")</f>
        <v>Phạm Huy Hoàng</v>
      </c>
      <c r="F42" s="377" t="str">
        <f>IFERROR(VLOOKUP(D42,'employee list'!$C:$E,3,0),"-")</f>
        <v>Operator</v>
      </c>
      <c r="G42" s="48" t="s">
        <v>44</v>
      </c>
      <c r="H42" s="49" t="s">
        <v>30</v>
      </c>
      <c r="I42" s="50">
        <v>0</v>
      </c>
      <c r="J42" s="51">
        <f t="shared" ref="J42:J43" si="229">COUNTIF(L42:AP42,"X")</f>
        <v>5</v>
      </c>
      <c r="K42" s="52">
        <f t="shared" si="200"/>
        <v>0</v>
      </c>
      <c r="L42" s="213"/>
      <c r="M42" s="48"/>
      <c r="N42" s="48"/>
      <c r="O42" s="48"/>
      <c r="P42" s="48"/>
      <c r="Q42" s="213" t="s">
        <v>135</v>
      </c>
      <c r="R42" s="48" t="s">
        <v>135</v>
      </c>
      <c r="S42" s="48" t="s">
        <v>135</v>
      </c>
      <c r="T42" s="213" t="s">
        <v>135</v>
      </c>
      <c r="U42" s="48" t="s">
        <v>135</v>
      </c>
      <c r="V42" s="48"/>
      <c r="W42" s="48"/>
      <c r="X42" s="48"/>
      <c r="Y42" s="48"/>
      <c r="Z42" s="48"/>
      <c r="AA42" s="48"/>
      <c r="AB42" s="48"/>
      <c r="AC42" s="48"/>
      <c r="AD42" s="48"/>
      <c r="AE42" s="48"/>
      <c r="AF42" s="48"/>
      <c r="AG42" s="48"/>
      <c r="AH42" s="48"/>
      <c r="AI42" s="48"/>
      <c r="AJ42" s="48"/>
      <c r="AK42" s="48"/>
      <c r="AL42" s="48"/>
      <c r="AM42" s="48"/>
      <c r="AN42" s="48"/>
      <c r="AO42" s="48"/>
      <c r="AP42" s="48"/>
      <c r="AQ42" s="51">
        <f t="shared" ref="AQ42:AQ43" si="230">COUNTIF(AS42:BW42,"X")</f>
        <v>0</v>
      </c>
      <c r="AR42" s="52">
        <f t="shared" si="202"/>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3"/>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31">COUNTIF(DF42:EJ42,"X")</f>
        <v>0</v>
      </c>
      <c r="DE42" s="52">
        <f t="shared" si="205"/>
        <v>0</v>
      </c>
      <c r="DF42" s="48"/>
      <c r="DG42" s="48"/>
      <c r="DH42" s="48"/>
      <c r="DI42" s="213"/>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8"/>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32">COUNTIF(FS42:GW42,"X")</f>
        <v>0</v>
      </c>
      <c r="FR42" s="52">
        <f t="shared" si="207"/>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48"/>
    </row>
    <row r="43" spans="3:205" s="7" customFormat="1" ht="21" customHeight="1" x14ac:dyDescent="0.35">
      <c r="C43" s="369"/>
      <c r="D43" s="372"/>
      <c r="E43" s="375"/>
      <c r="F43" s="377"/>
      <c r="G43" s="53" t="s">
        <v>47</v>
      </c>
      <c r="H43" s="54" t="s">
        <v>30</v>
      </c>
      <c r="I43" s="55">
        <v>0</v>
      </c>
      <c r="J43" s="56">
        <f t="shared" si="229"/>
        <v>0</v>
      </c>
      <c r="K43" s="57">
        <f t="shared" si="200"/>
        <v>0</v>
      </c>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30"/>
        <v>0</v>
      </c>
      <c r="AR43" s="57">
        <f t="shared" si="202"/>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3"/>
        <v>0</v>
      </c>
      <c r="BZ43" s="53"/>
      <c r="CA43" s="53"/>
      <c r="CB43" s="53"/>
      <c r="CC43" s="53"/>
      <c r="CD43" s="53"/>
      <c r="CE43" s="53"/>
      <c r="CF43" s="53"/>
      <c r="CG43" s="53"/>
      <c r="CH43" s="53"/>
      <c r="CI43" s="53"/>
      <c r="CJ43" s="53"/>
      <c r="CK43" s="53"/>
      <c r="CL43" s="53"/>
      <c r="CM43" s="53"/>
      <c r="CN43" s="53"/>
      <c r="CO43" s="53"/>
      <c r="CP43" s="53"/>
      <c r="CQ43" s="53"/>
      <c r="CR43" s="53"/>
      <c r="CS43" s="53"/>
      <c r="CT43" s="53"/>
      <c r="CU43" s="53"/>
      <c r="CV43" s="53"/>
      <c r="CW43" s="53"/>
      <c r="CX43" s="53"/>
      <c r="CY43" s="53"/>
      <c r="CZ43" s="53"/>
      <c r="DA43" s="53"/>
      <c r="DB43" s="53"/>
      <c r="DC43" s="53"/>
      <c r="DD43" s="56">
        <f t="shared" si="231"/>
        <v>0</v>
      </c>
      <c r="DE43" s="57">
        <f t="shared" si="205"/>
        <v>0</v>
      </c>
      <c r="DF43" s="53"/>
      <c r="DG43" s="53"/>
      <c r="DH43" s="53"/>
      <c r="DI43" s="53"/>
      <c r="DJ43" s="53"/>
      <c r="DK43" s="48"/>
      <c r="DL43" s="48"/>
      <c r="DM43" s="48"/>
      <c r="DN43" s="48"/>
      <c r="DO43" s="48"/>
      <c r="DP43" s="53"/>
      <c r="DQ43" s="53"/>
      <c r="DR43" s="48"/>
      <c r="DS43" s="48"/>
      <c r="DT43" s="48"/>
      <c r="DU43" s="48"/>
      <c r="DV43" s="53"/>
      <c r="DW43" s="53"/>
      <c r="DX43" s="53"/>
      <c r="DY43" s="48"/>
      <c r="DZ43" s="48"/>
      <c r="EA43" s="53"/>
      <c r="EB43" s="48"/>
      <c r="EC43" s="53"/>
      <c r="ED43" s="53"/>
      <c r="EE43" s="53"/>
      <c r="EF43" s="53"/>
      <c r="EG43" s="53"/>
      <c r="EH43" s="53"/>
      <c r="EI43" s="53"/>
      <c r="EJ43" s="53"/>
      <c r="EK43" s="56">
        <f>COUNTIF(EM43:FP43,"X")</f>
        <v>0</v>
      </c>
      <c r="EL43" s="57">
        <f t="shared" si="208"/>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32"/>
        <v>0</v>
      </c>
      <c r="FR43" s="57">
        <f t="shared" si="207"/>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3"/>
    </row>
    <row r="44" spans="3:205" s="7" customFormat="1" ht="21" customHeight="1" x14ac:dyDescent="0.35">
      <c r="C44" s="370"/>
      <c r="D44" s="373"/>
      <c r="E44" s="376"/>
      <c r="F44" s="377"/>
      <c r="G44" s="58" t="s">
        <v>48</v>
      </c>
      <c r="H44" s="54" t="s">
        <v>30</v>
      </c>
      <c r="I44" s="60">
        <f>SUMIF($J$23:$FR$23,$I$23,J44:FR44)</f>
        <v>10</v>
      </c>
      <c r="J44" s="61" t="s">
        <v>30</v>
      </c>
      <c r="K44" s="62">
        <f t="shared" si="200"/>
        <v>10</v>
      </c>
      <c r="L44" s="58"/>
      <c r="M44" s="58"/>
      <c r="N44" s="58"/>
      <c r="O44" s="58"/>
      <c r="P44" s="58"/>
      <c r="Q44" s="58">
        <v>2</v>
      </c>
      <c r="R44" s="58">
        <v>2</v>
      </c>
      <c r="S44" s="58">
        <v>2</v>
      </c>
      <c r="T44" s="58">
        <v>2</v>
      </c>
      <c r="U44" s="58">
        <v>2</v>
      </c>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2"/>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58"/>
      <c r="BV44" s="58"/>
      <c r="BW44" s="58"/>
      <c r="BX44" s="61" t="s">
        <v>30</v>
      </c>
      <c r="BY44" s="62">
        <f t="shared" si="203"/>
        <v>0</v>
      </c>
      <c r="BZ44" s="58"/>
      <c r="CA44" s="58"/>
      <c r="CB44" s="58"/>
      <c r="CC44" s="58"/>
      <c r="CD44" s="58"/>
      <c r="CE44" s="58"/>
      <c r="CF44" s="58"/>
      <c r="CG44" s="58"/>
      <c r="CH44" s="58"/>
      <c r="CI44" s="58"/>
      <c r="CJ44" s="58"/>
      <c r="CK44" s="58"/>
      <c r="CL44" s="58"/>
      <c r="CM44" s="58"/>
      <c r="CN44" s="58"/>
      <c r="CO44" s="58"/>
      <c r="CP44" s="58"/>
      <c r="CQ44" s="58"/>
      <c r="CR44" s="58"/>
      <c r="CS44" s="58"/>
      <c r="CT44" s="58"/>
      <c r="CU44" s="58"/>
      <c r="CV44" s="58"/>
      <c r="CW44" s="58"/>
      <c r="CX44" s="58"/>
      <c r="CY44" s="58"/>
      <c r="CZ44" s="58"/>
      <c r="DA44" s="58"/>
      <c r="DB44" s="58"/>
      <c r="DC44" s="58"/>
      <c r="DD44" s="61" t="s">
        <v>30</v>
      </c>
      <c r="DE44" s="62">
        <f t="shared" si="205"/>
        <v>0</v>
      </c>
      <c r="DF44" s="58"/>
      <c r="DG44" s="58"/>
      <c r="DH44" s="212"/>
      <c r="DI44" s="53"/>
      <c r="DJ44" s="53"/>
      <c r="DK44" s="53"/>
      <c r="DL44" s="53"/>
      <c r="DM44" s="53"/>
      <c r="DN44" s="53"/>
      <c r="DO44" s="53"/>
      <c r="DP44" s="53"/>
      <c r="DQ44" s="53"/>
      <c r="DR44" s="53"/>
      <c r="DS44" s="53"/>
      <c r="DT44" s="53"/>
      <c r="DU44" s="53"/>
      <c r="DV44" s="53"/>
      <c r="DW44" s="53"/>
      <c r="DX44" s="53"/>
      <c r="DY44" s="53"/>
      <c r="DZ44" s="53"/>
      <c r="EA44" s="58"/>
      <c r="EB44" s="53"/>
      <c r="EC44" s="58"/>
      <c r="ED44" s="58"/>
      <c r="EE44" s="58"/>
      <c r="EF44" s="58"/>
      <c r="EG44" s="58"/>
      <c r="EH44" s="58"/>
      <c r="EI44" s="58"/>
      <c r="EJ44" s="211"/>
      <c r="EK44" s="61" t="s">
        <v>30</v>
      </c>
      <c r="EL44" s="62">
        <f t="shared" si="208"/>
        <v>0</v>
      </c>
      <c r="EM44" s="58"/>
      <c r="EN44" s="58"/>
      <c r="EO44" s="58"/>
      <c r="EP44" s="58"/>
      <c r="EQ44" s="58"/>
      <c r="ER44" s="58"/>
      <c r="ES44" s="58"/>
      <c r="ET44" s="58"/>
      <c r="EU44" s="58"/>
      <c r="EV44" s="58"/>
      <c r="EW44" s="58"/>
      <c r="EX44" s="58"/>
      <c r="EY44" s="58"/>
      <c r="EZ44" s="211"/>
      <c r="FA44" s="58"/>
      <c r="FB44" s="58"/>
      <c r="FC44" s="58"/>
      <c r="FD44" s="58"/>
      <c r="FE44" s="58"/>
      <c r="FF44" s="58"/>
      <c r="FG44" s="58"/>
      <c r="FH44" s="58"/>
      <c r="FI44" s="58"/>
      <c r="FJ44" s="58"/>
      <c r="FK44" s="58"/>
      <c r="FL44" s="58"/>
      <c r="FM44" s="58"/>
      <c r="FN44" s="58"/>
      <c r="FO44" s="58"/>
      <c r="FP44" s="58"/>
      <c r="FQ44" s="61" t="s">
        <v>30</v>
      </c>
      <c r="FR44" s="62">
        <f t="shared" si="207"/>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8"/>
    </row>
    <row r="45" spans="3:205" s="7" customFormat="1" ht="21" customHeight="1" x14ac:dyDescent="0.35">
      <c r="C45" s="368">
        <f>IF(D45="","-",SUBTOTAL(3,$D$24:D45))</f>
        <v>8</v>
      </c>
      <c r="D45" s="371" t="s">
        <v>58</v>
      </c>
      <c r="E45" s="374" t="str">
        <f>IFERROR(VLOOKUP(D45,'employee list'!$C:$E,2,0),"-")</f>
        <v>Nguyễn Thị Thuận</v>
      </c>
      <c r="F45" s="377" t="str">
        <f>IFERROR(VLOOKUP(D45,'employee list'!$C:$E,3,0),"-")</f>
        <v>Operator</v>
      </c>
      <c r="G45" s="48" t="s">
        <v>44</v>
      </c>
      <c r="H45" s="49" t="s">
        <v>30</v>
      </c>
      <c r="I45" s="50">
        <v>0</v>
      </c>
      <c r="J45" s="51">
        <f t="shared" ref="J45:J46" si="233">COUNTIF(L45:AP45,"X")</f>
        <v>5</v>
      </c>
      <c r="K45" s="52">
        <f t="shared" si="200"/>
        <v>0</v>
      </c>
      <c r="L45" s="48"/>
      <c r="M45" s="48"/>
      <c r="N45" s="48"/>
      <c r="O45" s="213"/>
      <c r="P45" s="48"/>
      <c r="Q45" s="48" t="s">
        <v>135</v>
      </c>
      <c r="R45" s="48" t="s">
        <v>135</v>
      </c>
      <c r="S45" s="48" t="s">
        <v>135</v>
      </c>
      <c r="T45" s="48" t="s">
        <v>135</v>
      </c>
      <c r="U45" s="48" t="s">
        <v>135</v>
      </c>
      <c r="V45" s="209"/>
      <c r="W45" s="48"/>
      <c r="X45" s="48"/>
      <c r="Y45" s="48"/>
      <c r="Z45" s="48"/>
      <c r="AA45" s="48"/>
      <c r="AB45" s="48"/>
      <c r="AC45" s="48"/>
      <c r="AD45" s="48"/>
      <c r="AE45" s="48"/>
      <c r="AF45" s="48"/>
      <c r="AG45" s="48"/>
      <c r="AH45" s="48"/>
      <c r="AI45" s="48"/>
      <c r="AJ45" s="48"/>
      <c r="AK45" s="48"/>
      <c r="AL45" s="48"/>
      <c r="AM45" s="48"/>
      <c r="AN45" s="48"/>
      <c r="AO45" s="48"/>
      <c r="AP45" s="48"/>
      <c r="AQ45" s="51">
        <f t="shared" ref="AQ45:AQ46" si="234">COUNTIF(AS45:BW45,"X")</f>
        <v>0</v>
      </c>
      <c r="AR45" s="52">
        <f t="shared" si="202"/>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03"/>
        <v>0</v>
      </c>
      <c r="BZ45" s="48"/>
      <c r="CA45" s="48"/>
      <c r="CB45" s="48"/>
      <c r="CC45" s="48"/>
      <c r="CD45" s="48"/>
      <c r="CE45" s="48"/>
      <c r="CF45" s="48"/>
      <c r="CG45" s="48"/>
      <c r="CH45" s="48"/>
      <c r="CI45" s="48"/>
      <c r="CJ45" s="48"/>
      <c r="CK45" s="48"/>
      <c r="CL45" s="48"/>
      <c r="CM45" s="48"/>
      <c r="CN45" s="48"/>
      <c r="CO45" s="48"/>
      <c r="CP45" s="48"/>
      <c r="CQ45" s="48"/>
      <c r="CR45" s="48"/>
      <c r="CS45" s="48"/>
      <c r="CT45" s="48"/>
      <c r="CU45" s="48"/>
      <c r="CV45" s="48"/>
      <c r="CW45" s="48"/>
      <c r="CX45" s="48"/>
      <c r="CY45" s="48"/>
      <c r="CZ45" s="48"/>
      <c r="DA45" s="48"/>
      <c r="DB45" s="48"/>
      <c r="DC45" s="48"/>
      <c r="DD45" s="51">
        <f t="shared" ref="DD45:DD46" si="235">COUNTIF(DF45:EJ45,"X")</f>
        <v>0</v>
      </c>
      <c r="DE45" s="52">
        <f t="shared" si="205"/>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08"/>
        <v>0</v>
      </c>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48"/>
      <c r="FQ45" s="51">
        <f t="shared" ref="FQ45:FQ46" si="236">COUNTIF(FS45:GW45,"X")</f>
        <v>0</v>
      </c>
      <c r="FR45" s="52">
        <f t="shared" si="207"/>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x14ac:dyDescent="0.35">
      <c r="C46" s="369"/>
      <c r="D46" s="372"/>
      <c r="E46" s="375"/>
      <c r="F46" s="377"/>
      <c r="G46" s="53" t="s">
        <v>47</v>
      </c>
      <c r="H46" s="54" t="s">
        <v>30</v>
      </c>
      <c r="I46" s="55">
        <v>0</v>
      </c>
      <c r="J46" s="56">
        <f t="shared" si="233"/>
        <v>0</v>
      </c>
      <c r="K46" s="57">
        <f t="shared" si="200"/>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4"/>
        <v>0</v>
      </c>
      <c r="AR46" s="57">
        <f t="shared" si="202"/>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03"/>
        <v>0</v>
      </c>
      <c r="BZ46" s="53"/>
      <c r="CA46" s="53"/>
      <c r="CB46" s="53"/>
      <c r="CC46" s="53"/>
      <c r="CD46" s="53"/>
      <c r="CE46" s="53"/>
      <c r="CF46" s="53"/>
      <c r="CG46" s="53"/>
      <c r="CH46" s="53"/>
      <c r="CI46" s="53"/>
      <c r="CJ46" s="53"/>
      <c r="CK46" s="53"/>
      <c r="CL46" s="53"/>
      <c r="CM46" s="53"/>
      <c r="CN46" s="48"/>
      <c r="CO46" s="53"/>
      <c r="CP46" s="53"/>
      <c r="CQ46" s="53"/>
      <c r="CR46" s="53"/>
      <c r="CS46" s="53"/>
      <c r="CT46" s="53"/>
      <c r="CU46" s="53"/>
      <c r="CV46" s="53"/>
      <c r="CW46" s="53"/>
      <c r="CX46" s="53"/>
      <c r="CY46" s="53"/>
      <c r="CZ46" s="53"/>
      <c r="DA46" s="53"/>
      <c r="DB46" s="53"/>
      <c r="DC46" s="53"/>
      <c r="DD46" s="56">
        <f t="shared" si="235"/>
        <v>0</v>
      </c>
      <c r="DE46" s="57">
        <f t="shared" si="205"/>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08"/>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6"/>
        <v>0</v>
      </c>
      <c r="FR46" s="57">
        <f t="shared" si="207"/>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x14ac:dyDescent="0.35">
      <c r="C47" s="370"/>
      <c r="D47" s="373"/>
      <c r="E47" s="376"/>
      <c r="F47" s="377"/>
      <c r="G47" s="58" t="s">
        <v>48</v>
      </c>
      <c r="H47" s="54" t="s">
        <v>30</v>
      </c>
      <c r="I47" s="60">
        <f>SUMIF($J$23:$FR$23,$I$23,J47:FR47)</f>
        <v>10</v>
      </c>
      <c r="J47" s="61" t="s">
        <v>30</v>
      </c>
      <c r="K47" s="62">
        <f t="shared" si="200"/>
        <v>10</v>
      </c>
      <c r="L47" s="58"/>
      <c r="M47" s="58"/>
      <c r="N47" s="58"/>
      <c r="O47" s="58"/>
      <c r="P47" s="58"/>
      <c r="Q47" s="58">
        <v>2</v>
      </c>
      <c r="R47" s="58">
        <v>2</v>
      </c>
      <c r="S47" s="58">
        <v>2</v>
      </c>
      <c r="T47" s="58">
        <v>2</v>
      </c>
      <c r="U47" s="58">
        <v>2</v>
      </c>
      <c r="V47" s="58"/>
      <c r="W47" s="58"/>
      <c r="X47" s="58"/>
      <c r="Y47" s="58"/>
      <c r="Z47" s="58"/>
      <c r="AA47" s="58"/>
      <c r="AB47" s="58"/>
      <c r="AC47" s="58"/>
      <c r="AD47" s="58"/>
      <c r="AE47" s="58"/>
      <c r="AF47" s="58"/>
      <c r="AG47" s="58"/>
      <c r="AH47" s="58"/>
      <c r="AI47" s="58"/>
      <c r="AJ47" s="58"/>
      <c r="AK47" s="58"/>
      <c r="AL47" s="58"/>
      <c r="AM47" s="58"/>
      <c r="AN47" s="58"/>
      <c r="AO47" s="58"/>
      <c r="AP47" s="58"/>
      <c r="AQ47" s="61" t="s">
        <v>30</v>
      </c>
      <c r="AR47" s="62">
        <f t="shared" si="202"/>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ref="BY47:BY62" si="237">SUM(BZ47:DC47)</f>
        <v>0</v>
      </c>
      <c r="BZ47" s="58"/>
      <c r="CA47" s="58"/>
      <c r="CB47" s="58"/>
      <c r="CC47" s="58"/>
      <c r="CD47" s="58"/>
      <c r="CE47" s="58"/>
      <c r="CF47" s="58"/>
      <c r="CG47" s="58"/>
      <c r="CH47" s="58"/>
      <c r="CI47" s="58"/>
      <c r="CJ47" s="58"/>
      <c r="CK47" s="58"/>
      <c r="CL47" s="58"/>
      <c r="CM47" s="58"/>
      <c r="CO47" s="58"/>
      <c r="CP47" s="58"/>
      <c r="CQ47" s="58"/>
      <c r="CR47" s="58"/>
      <c r="CS47" s="58"/>
      <c r="CT47" s="58"/>
      <c r="CU47" s="58"/>
      <c r="CV47" s="58"/>
      <c r="CW47" s="58"/>
      <c r="CX47" s="58"/>
      <c r="CY47" s="211"/>
      <c r="CZ47" s="58"/>
      <c r="DA47" s="58"/>
      <c r="DB47" s="58"/>
      <c r="DC47" s="58"/>
      <c r="DD47" s="61" t="s">
        <v>30</v>
      </c>
      <c r="DE47" s="62">
        <f t="shared" si="205"/>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211"/>
      <c r="ED47" s="58"/>
      <c r="EE47" s="58"/>
      <c r="EF47" s="58"/>
      <c r="EG47" s="58"/>
      <c r="EH47" s="58"/>
      <c r="EI47" s="58"/>
      <c r="EJ47" s="58"/>
      <c r="EK47" s="61" t="s">
        <v>30</v>
      </c>
      <c r="EL47" s="62">
        <f t="shared" ref="EL47:EL62" si="238">SUM(EM47:FP47)</f>
        <v>0</v>
      </c>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58"/>
      <c r="FQ47" s="61" t="s">
        <v>30</v>
      </c>
      <c r="FR47" s="62">
        <f t="shared" si="207"/>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x14ac:dyDescent="0.35">
      <c r="C48" s="368">
        <f>IF(D48="","-",SUBTOTAL(3,$D$24:D48))</f>
        <v>9</v>
      </c>
      <c r="D48" s="393" t="s">
        <v>59</v>
      </c>
      <c r="E48" s="374" t="str">
        <f>IFERROR(VLOOKUP(D48,'employee list'!$C:$E,2,0),"-")</f>
        <v>Đỗ Chính</v>
      </c>
      <c r="F48" s="377" t="str">
        <f>IFERROR(VLOOKUP(D48,'employee list'!$C:$E,3,0),"-")</f>
        <v>Operator</v>
      </c>
      <c r="G48" s="48" t="s">
        <v>44</v>
      </c>
      <c r="H48" s="49" t="s">
        <v>30</v>
      </c>
      <c r="I48" s="50">
        <v>0</v>
      </c>
      <c r="J48" s="51">
        <f t="shared" ref="J48:J49" si="239">COUNTIF(L48:AP48,"X")</f>
        <v>5</v>
      </c>
      <c r="K48" s="52">
        <f t="shared" si="200"/>
        <v>0</v>
      </c>
      <c r="L48" s="48"/>
      <c r="M48" s="48"/>
      <c r="N48" s="48"/>
      <c r="O48" s="48"/>
      <c r="P48" s="48"/>
      <c r="Q48" s="48" t="s">
        <v>135</v>
      </c>
      <c r="R48" s="48" t="s">
        <v>135</v>
      </c>
      <c r="S48" s="48" t="s">
        <v>135</v>
      </c>
      <c r="T48" s="48" t="s">
        <v>135</v>
      </c>
      <c r="U48" s="48" t="s">
        <v>135</v>
      </c>
      <c r="V48" s="48"/>
      <c r="W48" s="48"/>
      <c r="X48" s="48"/>
      <c r="Y48" s="48"/>
      <c r="Z48" s="48"/>
      <c r="AA48" s="48"/>
      <c r="AB48" s="48"/>
      <c r="AC48" s="48"/>
      <c r="AD48" s="48"/>
      <c r="AE48" s="48"/>
      <c r="AF48" s="48"/>
      <c r="AG48" s="48"/>
      <c r="AH48" s="48"/>
      <c r="AI48" s="48"/>
      <c r="AJ48" s="48"/>
      <c r="AK48" s="48"/>
      <c r="AL48" s="48"/>
      <c r="AM48" s="48"/>
      <c r="AN48" s="48"/>
      <c r="AO48" s="48"/>
      <c r="AP48" s="48"/>
      <c r="AQ48" s="51">
        <f t="shared" ref="AQ48:AQ49" si="240">COUNTIF(AS48:BW48,"X")</f>
        <v>0</v>
      </c>
      <c r="AR48" s="52">
        <f t="shared" si="202"/>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7"/>
        <v>0</v>
      </c>
      <c r="BZ48" s="48"/>
      <c r="CA48" s="48"/>
      <c r="CB48" s="48"/>
      <c r="CC48" s="48"/>
      <c r="CD48" s="48"/>
      <c r="CE48" s="48"/>
      <c r="CF48" s="48"/>
      <c r="CG48" s="48"/>
      <c r="CH48" s="48"/>
      <c r="CI48" s="48"/>
      <c r="CJ48" s="48"/>
      <c r="CK48" s="48"/>
      <c r="CL48" s="48"/>
      <c r="CM48" s="48"/>
      <c r="CO48" s="48"/>
      <c r="CP48" s="48"/>
      <c r="CQ48" s="48"/>
      <c r="CR48" s="48"/>
      <c r="CS48" s="48"/>
      <c r="CT48" s="48"/>
      <c r="CU48" s="48"/>
      <c r="CV48" s="48"/>
      <c r="CW48" s="48"/>
      <c r="CX48" s="48"/>
      <c r="CY48" s="48"/>
      <c r="CZ48" s="48"/>
      <c r="DA48" s="48"/>
      <c r="DB48" s="48"/>
      <c r="DC48" s="48"/>
      <c r="DD48" s="51">
        <f t="shared" ref="DD48:DD49" si="241">COUNTIF(DF48:EJ48,"X")</f>
        <v>0</v>
      </c>
      <c r="DE48" s="52">
        <f t="shared" si="205"/>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48"/>
      <c r="EK48" s="51">
        <f>COUNTIF(EM48:FP48,"X")</f>
        <v>0</v>
      </c>
      <c r="EL48" s="52">
        <f t="shared" si="238"/>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48"/>
      <c r="FO48" s="48"/>
      <c r="FP48" s="48"/>
      <c r="FQ48" s="51">
        <f t="shared" ref="FQ48:FQ49" si="242">COUNTIF(FS48:GW48,"X")</f>
        <v>0</v>
      </c>
      <c r="FR48" s="52">
        <f t="shared" si="207"/>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x14ac:dyDescent="0.35">
      <c r="C49" s="369"/>
      <c r="D49" s="393"/>
      <c r="E49" s="375"/>
      <c r="F49" s="377"/>
      <c r="G49" s="53" t="s">
        <v>47</v>
      </c>
      <c r="H49" s="54" t="s">
        <v>30</v>
      </c>
      <c r="I49" s="55">
        <v>0</v>
      </c>
      <c r="J49" s="56">
        <f t="shared" si="239"/>
        <v>0</v>
      </c>
      <c r="K49" s="57">
        <f t="shared" si="200"/>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40"/>
        <v>0</v>
      </c>
      <c r="AR49" s="57">
        <f t="shared" si="202"/>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7"/>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41"/>
        <v>0</v>
      </c>
      <c r="DE49" s="57">
        <f t="shared" si="205"/>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8"/>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42"/>
        <v>0</v>
      </c>
      <c r="FR49" s="57">
        <f t="shared" si="207"/>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x14ac:dyDescent="0.35">
      <c r="C50" s="370"/>
      <c r="D50" s="393"/>
      <c r="E50" s="376"/>
      <c r="F50" s="377"/>
      <c r="G50" s="58" t="s">
        <v>48</v>
      </c>
      <c r="H50" s="54" t="s">
        <v>30</v>
      </c>
      <c r="I50" s="60">
        <f>SUMIF($J$23:$FR$23,$I$23,J50:FR50)</f>
        <v>10</v>
      </c>
      <c r="J50" s="61" t="s">
        <v>30</v>
      </c>
      <c r="K50" s="62">
        <f t="shared" si="200"/>
        <v>10</v>
      </c>
      <c r="L50" s="58"/>
      <c r="M50" s="58"/>
      <c r="N50" s="58"/>
      <c r="O50" s="58"/>
      <c r="P50" s="58"/>
      <c r="Q50" s="58">
        <v>2</v>
      </c>
      <c r="R50" s="58">
        <v>2</v>
      </c>
      <c r="S50" s="58">
        <v>2</v>
      </c>
      <c r="T50" s="58">
        <v>2</v>
      </c>
      <c r="U50" s="58">
        <v>2</v>
      </c>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2"/>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7"/>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5"/>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8"/>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7"/>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x14ac:dyDescent="0.35">
      <c r="C51" s="368">
        <f>IF(D51="","-",SUBTOTAL(3,$D$24:D51))</f>
        <v>10</v>
      </c>
      <c r="D51" s="393" t="s">
        <v>60</v>
      </c>
      <c r="E51" s="374" t="str">
        <f>IFERROR(VLOOKUP(D51,'employee list'!$C:$E,2,0),"-")</f>
        <v>Phạm Thị Kim Dung</v>
      </c>
      <c r="F51" s="377" t="str">
        <f>IFERROR(VLOOKUP(D51,'employee list'!$C:$E,3,0),"-")</f>
        <v>Operator</v>
      </c>
      <c r="G51" s="48" t="s">
        <v>44</v>
      </c>
      <c r="H51" s="49" t="s">
        <v>30</v>
      </c>
      <c r="I51" s="50">
        <v>0</v>
      </c>
      <c r="J51" s="51">
        <f t="shared" ref="J51:J52" si="243">COUNTIF(L51:AP51,"X")</f>
        <v>5</v>
      </c>
      <c r="K51" s="52">
        <f t="shared" si="200"/>
        <v>0</v>
      </c>
      <c r="L51" s="48"/>
      <c r="M51" s="48"/>
      <c r="N51" s="48"/>
      <c r="O51" s="48"/>
      <c r="P51" s="48"/>
      <c r="Q51" s="48" t="s">
        <v>135</v>
      </c>
      <c r="R51" s="48" t="s">
        <v>135</v>
      </c>
      <c r="S51" s="48" t="s">
        <v>135</v>
      </c>
      <c r="T51" s="48" t="s">
        <v>135</v>
      </c>
      <c r="U51" s="48" t="s">
        <v>135</v>
      </c>
      <c r="V51" s="48"/>
      <c r="W51" s="48"/>
      <c r="X51" s="48"/>
      <c r="Y51" s="48"/>
      <c r="Z51" s="48"/>
      <c r="AA51" s="48"/>
      <c r="AB51" s="48"/>
      <c r="AC51" s="209"/>
      <c r="AD51" s="48"/>
      <c r="AE51" s="48"/>
      <c r="AF51" s="48"/>
      <c r="AG51" s="48"/>
      <c r="AH51" s="48"/>
      <c r="AI51" s="48"/>
      <c r="AJ51" s="48"/>
      <c r="AK51" s="48"/>
      <c r="AL51" s="48"/>
      <c r="AM51" s="48"/>
      <c r="AN51" s="48"/>
      <c r="AO51" s="48"/>
      <c r="AP51" s="48"/>
      <c r="AQ51" s="51">
        <f t="shared" ref="AQ51:AQ52" si="244">COUNTIF(AS51:BW51,"X")</f>
        <v>0</v>
      </c>
      <c r="AR51" s="52">
        <f t="shared" si="202"/>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7"/>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48"/>
      <c r="DC51" s="48"/>
      <c r="DD51" s="51">
        <f t="shared" ref="DD51:DD52" si="245">COUNTIF(DF51:EJ51,"X")</f>
        <v>0</v>
      </c>
      <c r="DE51" s="52">
        <f t="shared" si="205"/>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209"/>
      <c r="EK51" s="51">
        <f>COUNTIF(EM51:FP51,"X")</f>
        <v>0</v>
      </c>
      <c r="EL51" s="52">
        <f t="shared" si="238"/>
        <v>0</v>
      </c>
      <c r="EM51" s="48"/>
      <c r="EN51" s="48"/>
      <c r="EO51" s="48"/>
      <c r="EP51" s="48"/>
      <c r="EQ51" s="48"/>
      <c r="ER51" s="48"/>
      <c r="ES51" s="48"/>
      <c r="ET51" s="48"/>
      <c r="EU51" s="48"/>
      <c r="EV51" s="48"/>
      <c r="EW51" s="48"/>
      <c r="EX51" s="48"/>
      <c r="EY51" s="48"/>
      <c r="EZ51" s="48"/>
      <c r="FA51" s="48"/>
      <c r="FB51" s="48"/>
      <c r="FC51" s="48"/>
      <c r="FD51" s="48"/>
      <c r="FE51" s="48"/>
      <c r="FF51" s="48"/>
      <c r="FG51" s="213"/>
      <c r="FH51" s="48"/>
      <c r="FI51" s="48"/>
      <c r="FJ51" s="48"/>
      <c r="FK51" s="48"/>
      <c r="FL51" s="48"/>
      <c r="FM51" s="48"/>
      <c r="FN51" s="209"/>
      <c r="FO51" s="48"/>
      <c r="FP51" s="48"/>
      <c r="FQ51" s="51">
        <f t="shared" ref="FQ51:FQ52" si="246">COUNTIF(FS51:GW51,"X")</f>
        <v>0</v>
      </c>
      <c r="FR51" s="52">
        <f t="shared" si="207"/>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x14ac:dyDescent="0.35">
      <c r="C52" s="369"/>
      <c r="D52" s="393"/>
      <c r="E52" s="375"/>
      <c r="F52" s="377"/>
      <c r="G52" s="53" t="s">
        <v>47</v>
      </c>
      <c r="H52" s="54" t="s">
        <v>30</v>
      </c>
      <c r="I52" s="55">
        <v>0</v>
      </c>
      <c r="J52" s="56">
        <f t="shared" si="243"/>
        <v>0</v>
      </c>
      <c r="K52" s="57">
        <f t="shared" si="200"/>
        <v>0</v>
      </c>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44"/>
        <v>0</v>
      </c>
      <c r="AR52" s="57">
        <f t="shared" si="202"/>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7"/>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B52" s="53"/>
      <c r="DC52" s="53"/>
      <c r="DD52" s="56">
        <f t="shared" si="245"/>
        <v>0</v>
      </c>
      <c r="DE52" s="57">
        <f t="shared" si="205"/>
        <v>0</v>
      </c>
      <c r="DF52" s="53"/>
      <c r="DG52" s="53"/>
      <c r="DH52" s="53"/>
      <c r="DI52" s="53"/>
      <c r="DJ52" s="53"/>
      <c r="DK52" s="53"/>
      <c r="DL52" s="53"/>
      <c r="DM52" s="53"/>
      <c r="DN52" s="53"/>
      <c r="DO52" s="53"/>
      <c r="DP52" s="53"/>
      <c r="DQ52" s="53"/>
      <c r="DR52" s="53"/>
      <c r="DS52" s="53"/>
      <c r="DT52" s="53"/>
      <c r="DU52" s="53"/>
      <c r="DV52" s="53"/>
      <c r="DW52" s="53"/>
      <c r="DX52" s="53"/>
      <c r="DY52" s="53"/>
      <c r="DZ52" s="53"/>
      <c r="EA52" s="58"/>
      <c r="EB52" s="53"/>
      <c r="EC52" s="53"/>
      <c r="ED52" s="53"/>
      <c r="EE52" s="53"/>
      <c r="EF52" s="53"/>
      <c r="EG52" s="53"/>
      <c r="EH52" s="53"/>
      <c r="EI52" s="53"/>
      <c r="EJ52" s="53"/>
      <c r="EK52" s="56">
        <f>COUNTIF(EM52:FP52,"X")</f>
        <v>0</v>
      </c>
      <c r="EL52" s="57">
        <f t="shared" si="238"/>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6"/>
        <v>0</v>
      </c>
      <c r="FR52" s="57">
        <f t="shared" si="207"/>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x14ac:dyDescent="0.35">
      <c r="C53" s="370"/>
      <c r="D53" s="393"/>
      <c r="E53" s="376"/>
      <c r="F53" s="377"/>
      <c r="G53" s="58" t="s">
        <v>48</v>
      </c>
      <c r="H53" s="172" t="s">
        <v>30</v>
      </c>
      <c r="I53" s="62">
        <f>SUMIF($J$23:$FR$23,$I$23,J53:FR53)</f>
        <v>10</v>
      </c>
      <c r="J53" s="61" t="s">
        <v>30</v>
      </c>
      <c r="K53" s="62">
        <f t="shared" si="200"/>
        <v>10</v>
      </c>
      <c r="L53" s="58"/>
      <c r="M53" s="58"/>
      <c r="N53" s="58"/>
      <c r="O53" s="58"/>
      <c r="P53" s="58"/>
      <c r="Q53" s="58">
        <v>2</v>
      </c>
      <c r="R53" s="58">
        <v>2</v>
      </c>
      <c r="S53" s="58">
        <v>2</v>
      </c>
      <c r="T53" s="58">
        <v>2</v>
      </c>
      <c r="U53" s="58">
        <v>2</v>
      </c>
      <c r="V53" s="58"/>
      <c r="W53" s="58"/>
      <c r="X53" s="58"/>
      <c r="Y53" s="58"/>
      <c r="Z53" s="58"/>
      <c r="AA53" s="58"/>
      <c r="AB53" s="58"/>
      <c r="AC53" s="58"/>
      <c r="AD53" s="58"/>
      <c r="AE53" s="58"/>
      <c r="AF53" s="58"/>
      <c r="AG53" s="58"/>
      <c r="AH53" s="58"/>
      <c r="AI53" s="58"/>
      <c r="AJ53" s="211"/>
      <c r="AK53" s="58"/>
      <c r="AL53" s="58"/>
      <c r="AM53" s="58"/>
      <c r="AN53" s="58"/>
      <c r="AO53" s="58"/>
      <c r="AP53" s="58"/>
      <c r="AQ53" s="61" t="s">
        <v>30</v>
      </c>
      <c r="AR53" s="62">
        <f t="shared" si="202"/>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211"/>
      <c r="BV53" s="58"/>
      <c r="BW53" s="58"/>
      <c r="BX53" s="61" t="s">
        <v>30</v>
      </c>
      <c r="BY53" s="62">
        <f t="shared" si="237"/>
        <v>0</v>
      </c>
      <c r="BZ53" s="58"/>
      <c r="CA53" s="58"/>
      <c r="CB53" s="58"/>
      <c r="CC53" s="58"/>
      <c r="CD53" s="58"/>
      <c r="CE53" s="58"/>
      <c r="CF53" s="58"/>
      <c r="CG53" s="58"/>
      <c r="CH53" s="58"/>
      <c r="CI53" s="58"/>
      <c r="CJ53" s="58"/>
      <c r="CK53" s="211"/>
      <c r="CL53" s="58"/>
      <c r="CM53" s="58"/>
      <c r="CN53" s="58"/>
      <c r="CO53" s="58"/>
      <c r="CP53" s="58"/>
      <c r="CQ53" s="58"/>
      <c r="CR53" s="211"/>
      <c r="CS53" s="58"/>
      <c r="CT53" s="58"/>
      <c r="CU53" s="58"/>
      <c r="CV53" s="58"/>
      <c r="CW53" s="58"/>
      <c r="CX53" s="58"/>
      <c r="CY53" s="58"/>
      <c r="CZ53" s="58"/>
      <c r="DA53" s="58"/>
      <c r="DB53" s="58"/>
      <c r="DC53" s="58"/>
      <c r="DD53" s="61" t="s">
        <v>30</v>
      </c>
      <c r="DE53" s="62">
        <f t="shared" si="205"/>
        <v>0</v>
      </c>
      <c r="DF53" s="58"/>
      <c r="DG53" s="58"/>
      <c r="DH53" s="212"/>
      <c r="DI53" s="58"/>
      <c r="DJ53" s="58"/>
      <c r="DK53" s="58"/>
      <c r="DL53" s="58"/>
      <c r="DM53" s="58"/>
      <c r="DN53" s="58"/>
      <c r="DO53" s="58"/>
      <c r="DP53" s="58"/>
      <c r="DQ53" s="58"/>
      <c r="DR53" s="58"/>
      <c r="DS53" s="58"/>
      <c r="DT53" s="58"/>
      <c r="DU53" s="58"/>
      <c r="DV53" s="58"/>
      <c r="DW53" s="58"/>
      <c r="DX53" s="58"/>
      <c r="DY53" s="58"/>
      <c r="DZ53" s="58"/>
      <c r="EA53" s="48"/>
      <c r="EB53" s="58"/>
      <c r="EC53" s="58"/>
      <c r="ED53" s="58"/>
      <c r="EE53" s="58"/>
      <c r="EF53" s="58"/>
      <c r="EG53" s="58"/>
      <c r="EH53" s="58"/>
      <c r="EI53" s="58"/>
      <c r="EJ53" s="58"/>
      <c r="EK53" s="61" t="s">
        <v>30</v>
      </c>
      <c r="EL53" s="62">
        <f t="shared" si="238"/>
        <v>0</v>
      </c>
      <c r="EM53" s="58"/>
      <c r="EN53" s="58"/>
      <c r="EO53" s="58"/>
      <c r="EP53" s="58"/>
      <c r="EQ53" s="58"/>
      <c r="ER53" s="58"/>
      <c r="ES53" s="58"/>
      <c r="ET53" s="58"/>
      <c r="EU53" s="58"/>
      <c r="EV53" s="58"/>
      <c r="EW53" s="58"/>
      <c r="EX53" s="58"/>
      <c r="EY53" s="58"/>
      <c r="EZ53" s="211"/>
      <c r="FA53" s="58"/>
      <c r="FB53" s="58"/>
      <c r="FC53" s="58"/>
      <c r="FD53" s="58"/>
      <c r="FE53" s="58"/>
      <c r="FF53" s="58"/>
      <c r="FG53" s="58"/>
      <c r="FH53" s="58"/>
      <c r="FI53" s="58"/>
      <c r="FJ53" s="58"/>
      <c r="FK53" s="58"/>
      <c r="FL53" s="58"/>
      <c r="FM53" s="58"/>
      <c r="FN53" s="58"/>
      <c r="FO53" s="58"/>
      <c r="FP53" s="58"/>
      <c r="FQ53" s="61" t="s">
        <v>30</v>
      </c>
      <c r="FR53" s="62">
        <f t="shared" si="207"/>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x14ac:dyDescent="0.35">
      <c r="C54" s="368">
        <f>IF(D54="","-",SUBTOTAL(3,$D$24:D54))</f>
        <v>11</v>
      </c>
      <c r="D54" s="393" t="s">
        <v>61</v>
      </c>
      <c r="E54" s="374" t="str">
        <f>IFERROR(VLOOKUP(D54,'employee list'!$C:$E,2,0),"-")</f>
        <v>Đặng Quốc Cường</v>
      </c>
      <c r="F54" s="377" t="str">
        <f>IFERROR(VLOOKUP(D54,'employee list'!$C:$E,3,0),"-")</f>
        <v>Operator</v>
      </c>
      <c r="G54" s="48" t="s">
        <v>44</v>
      </c>
      <c r="H54" s="49" t="s">
        <v>30</v>
      </c>
      <c r="I54" s="50">
        <v>0</v>
      </c>
      <c r="J54" s="51">
        <f t="shared" ref="J54:J55" si="247">COUNTIF(L54:AP54,"X")</f>
        <v>5</v>
      </c>
      <c r="K54" s="52">
        <f t="shared" si="200"/>
        <v>0</v>
      </c>
      <c r="L54" s="48"/>
      <c r="M54" s="48"/>
      <c r="N54" s="48"/>
      <c r="O54" s="48"/>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8">COUNTIF(AS54:BW54,"X")</f>
        <v>0</v>
      </c>
      <c r="AR54" s="52">
        <f t="shared" si="202"/>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7"/>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53"/>
      <c r="DC54" s="48"/>
      <c r="DD54" s="51">
        <f t="shared" ref="DD54:DD55" si="249">COUNTIF(DF54:EJ54,"X")</f>
        <v>0</v>
      </c>
      <c r="DE54" s="52">
        <f t="shared" si="205"/>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8"/>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50">COUNTIF(FS54:GW54,"X")</f>
        <v>0</v>
      </c>
      <c r="FR54" s="52">
        <f t="shared" si="207"/>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x14ac:dyDescent="0.35">
      <c r="C55" s="369"/>
      <c r="D55" s="393"/>
      <c r="E55" s="375"/>
      <c r="F55" s="377"/>
      <c r="G55" s="53" t="s">
        <v>47</v>
      </c>
      <c r="H55" s="54" t="s">
        <v>30</v>
      </c>
      <c r="I55" s="55">
        <v>0</v>
      </c>
      <c r="J55" s="56">
        <f t="shared" si="247"/>
        <v>0</v>
      </c>
      <c r="K55" s="57">
        <f t="shared" si="200"/>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8"/>
        <v>0</v>
      </c>
      <c r="AR55" s="57">
        <f t="shared" si="202"/>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7"/>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C55" s="53"/>
      <c r="DD55" s="56">
        <f t="shared" si="249"/>
        <v>0</v>
      </c>
      <c r="DE55" s="57">
        <f t="shared" si="205"/>
        <v>0</v>
      </c>
      <c r="DF55" s="53"/>
      <c r="DG55" s="53"/>
      <c r="DH55" s="53"/>
      <c r="DI55" s="53"/>
      <c r="DJ55" s="53"/>
      <c r="DK55" s="53"/>
      <c r="DL55" s="53"/>
      <c r="DM55" s="53"/>
      <c r="DN55" s="53"/>
      <c r="DO55" s="53"/>
      <c r="DP55" s="53"/>
      <c r="DQ55" s="53"/>
      <c r="DR55" s="48"/>
      <c r="DS55" s="48"/>
      <c r="DT55" s="48"/>
      <c r="DU55" s="48"/>
      <c r="DV55" s="48"/>
      <c r="DW55" s="53"/>
      <c r="DX55" s="53"/>
      <c r="DY55" s="48"/>
      <c r="DZ55" s="48"/>
      <c r="EA55" s="53"/>
      <c r="EB55" s="53"/>
      <c r="EC55" s="53"/>
      <c r="ED55" s="53"/>
      <c r="EE55" s="53"/>
      <c r="EF55" s="53"/>
      <c r="EG55" s="53"/>
      <c r="EH55" s="53"/>
      <c r="EI55" s="53"/>
      <c r="EJ55" s="53"/>
      <c r="EK55" s="56">
        <f>COUNTIF(EM55:FP55,"X")</f>
        <v>0</v>
      </c>
      <c r="EL55" s="57">
        <f t="shared" si="238"/>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50"/>
        <v>0</v>
      </c>
      <c r="FR55" s="57">
        <f t="shared" si="207"/>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x14ac:dyDescent="0.35">
      <c r="C56" s="370"/>
      <c r="D56" s="393"/>
      <c r="E56" s="376"/>
      <c r="F56" s="377"/>
      <c r="G56" s="58" t="s">
        <v>48</v>
      </c>
      <c r="H56" s="54" t="s">
        <v>30</v>
      </c>
      <c r="I56" s="60">
        <f t="shared" ref="I56:I101" si="251">SUMIF($J$23:$FR$23,$I$23,J56:FR56)</f>
        <v>10</v>
      </c>
      <c r="J56" s="61" t="s">
        <v>30</v>
      </c>
      <c r="K56" s="62">
        <f t="shared" si="200"/>
        <v>10</v>
      </c>
      <c r="L56" s="58"/>
      <c r="M56" s="58"/>
      <c r="N56" s="58"/>
      <c r="O56" s="58"/>
      <c r="P56" s="58"/>
      <c r="Q56" s="58">
        <v>2</v>
      </c>
      <c r="R56" s="58">
        <v>2</v>
      </c>
      <c r="S56" s="58">
        <v>2</v>
      </c>
      <c r="T56" s="58">
        <v>2</v>
      </c>
      <c r="U56" s="58">
        <v>2</v>
      </c>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2"/>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58"/>
      <c r="BV56" s="58"/>
      <c r="BW56" s="58"/>
      <c r="BX56" s="61" t="s">
        <v>30</v>
      </c>
      <c r="BY56" s="62">
        <f t="shared" si="237"/>
        <v>0</v>
      </c>
      <c r="BZ56" s="58"/>
      <c r="CA56" s="58"/>
      <c r="CB56" s="58"/>
      <c r="CC56" s="58"/>
      <c r="CD56" s="211"/>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5"/>
        <v>0</v>
      </c>
      <c r="DF56" s="58"/>
      <c r="DG56" s="58"/>
      <c r="DH56" s="58"/>
      <c r="DI56" s="58"/>
      <c r="DJ56" s="58"/>
      <c r="DK56" s="58"/>
      <c r="DL56" s="58"/>
      <c r="DM56" s="58"/>
      <c r="DN56" s="58"/>
      <c r="DO56" s="58"/>
      <c r="DP56" s="58"/>
      <c r="DQ56" s="58"/>
      <c r="DR56" s="53"/>
      <c r="DS56" s="53"/>
      <c r="DT56" s="53"/>
      <c r="DU56" s="53"/>
      <c r="DV56" s="53"/>
      <c r="DW56" s="58"/>
      <c r="DX56" s="58"/>
      <c r="DY56" s="53"/>
      <c r="DZ56" s="53"/>
      <c r="EA56" s="58"/>
      <c r="EB56" s="58"/>
      <c r="EC56" s="58"/>
      <c r="ED56" s="58"/>
      <c r="EE56" s="58"/>
      <c r="EF56" s="58"/>
      <c r="EG56" s="58"/>
      <c r="EH56" s="58"/>
      <c r="EI56" s="58"/>
      <c r="EJ56" s="58"/>
      <c r="EK56" s="61" t="s">
        <v>30</v>
      </c>
      <c r="EL56" s="62">
        <f t="shared" si="238"/>
        <v>0</v>
      </c>
      <c r="EM56" s="58"/>
      <c r="EN56" s="58"/>
      <c r="EO56" s="58"/>
      <c r="EP56" s="58"/>
      <c r="EQ56" s="58"/>
      <c r="ER56" s="58"/>
      <c r="ES56" s="58"/>
      <c r="ET56" s="58"/>
      <c r="EU56" s="58"/>
      <c r="EV56" s="58"/>
      <c r="EW56" s="58"/>
      <c r="EX56" s="58"/>
      <c r="EY56" s="58"/>
      <c r="EZ56" s="58"/>
      <c r="FA56" s="58"/>
      <c r="FB56" s="58"/>
      <c r="FC56" s="58"/>
      <c r="FD56" s="58"/>
      <c r="FE56" s="58"/>
      <c r="FF56" s="58"/>
      <c r="FG56" s="211"/>
      <c r="FH56" s="58"/>
      <c r="FI56" s="58"/>
      <c r="FJ56" s="58"/>
      <c r="FK56" s="58"/>
      <c r="FL56" s="58"/>
      <c r="FM56" s="58"/>
      <c r="FN56" s="58"/>
      <c r="FO56" s="58"/>
      <c r="FP56" s="58"/>
      <c r="FQ56" s="61" t="s">
        <v>30</v>
      </c>
      <c r="FR56" s="62">
        <f t="shared" si="207"/>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x14ac:dyDescent="0.35">
      <c r="C57" s="368">
        <f>IF(D57="","-",SUBTOTAL(3,$D$24:D57))</f>
        <v>12</v>
      </c>
      <c r="D57" s="393" t="s">
        <v>64</v>
      </c>
      <c r="E57" s="374" t="str">
        <f>IFERROR(VLOOKUP(D57,'employee list'!$C:$E,2,0),"-")</f>
        <v>Hoàng Ngọc Khá</v>
      </c>
      <c r="F57" s="377" t="str">
        <f>IFERROR(VLOOKUP(D57,'employee list'!$C:$E,3,0),"-")</f>
        <v>Operator</v>
      </c>
      <c r="G57" s="48" t="s">
        <v>44</v>
      </c>
      <c r="H57" s="49" t="s">
        <v>30</v>
      </c>
      <c r="I57" s="60">
        <f t="shared" si="251"/>
        <v>0</v>
      </c>
      <c r="J57" s="51">
        <f t="shared" ref="J57:J58" si="252">COUNTIF(L57:AP57,"X")</f>
        <v>5</v>
      </c>
      <c r="K57" s="52">
        <f t="shared" si="200"/>
        <v>0</v>
      </c>
      <c r="L57" s="48"/>
      <c r="M57" s="48"/>
      <c r="N57" s="48"/>
      <c r="O57" s="209"/>
      <c r="P57" s="48"/>
      <c r="Q57" s="48" t="s">
        <v>135</v>
      </c>
      <c r="R57" s="48" t="s">
        <v>135</v>
      </c>
      <c r="S57" s="48" t="s">
        <v>135</v>
      </c>
      <c r="T57" s="48" t="s">
        <v>135</v>
      </c>
      <c r="U57" s="48" t="s">
        <v>135</v>
      </c>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53">COUNTIF(AS57:BW57,"X")</f>
        <v>0</v>
      </c>
      <c r="AR57" s="52">
        <f t="shared" si="202"/>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7"/>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54">COUNTIF(DF57:EJ57,"X")</f>
        <v>0</v>
      </c>
      <c r="DE57" s="52">
        <f t="shared" si="205"/>
        <v>0</v>
      </c>
      <c r="DF57" s="48"/>
      <c r="DG57" s="48"/>
      <c r="DH57" s="48"/>
      <c r="DI57" s="48"/>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8"/>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55">COUNTIF(FS57:GW57,"X")</f>
        <v>0</v>
      </c>
      <c r="FR57" s="52">
        <f t="shared" si="207"/>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5"/>
    </row>
    <row r="58" spans="2:205" s="7" customFormat="1" ht="21" customHeight="1" x14ac:dyDescent="0.35">
      <c r="C58" s="369"/>
      <c r="D58" s="393"/>
      <c r="E58" s="375"/>
      <c r="F58" s="377"/>
      <c r="G58" s="53" t="s">
        <v>47</v>
      </c>
      <c r="H58" s="54" t="s">
        <v>30</v>
      </c>
      <c r="I58" s="60">
        <f t="shared" si="251"/>
        <v>0</v>
      </c>
      <c r="J58" s="56">
        <f t="shared" si="252"/>
        <v>0</v>
      </c>
      <c r="K58" s="57">
        <f t="shared" si="200"/>
        <v>0</v>
      </c>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53"/>
        <v>0</v>
      </c>
      <c r="AR58" s="57">
        <f t="shared" si="202"/>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7"/>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54"/>
        <v>0</v>
      </c>
      <c r="DE58" s="57">
        <f t="shared" si="205"/>
        <v>0</v>
      </c>
      <c r="DF58" s="53"/>
      <c r="DG58" s="53"/>
      <c r="DH58" s="53"/>
      <c r="DI58" s="53"/>
      <c r="DJ58" s="53"/>
      <c r="DK58" s="53"/>
      <c r="DL58" s="53"/>
      <c r="DM58" s="53"/>
      <c r="DN58" s="53"/>
      <c r="DO58" s="53"/>
      <c r="DP58" s="53"/>
      <c r="DQ58" s="53"/>
      <c r="DR58" s="53"/>
      <c r="DS58" s="53"/>
      <c r="DT58" s="53"/>
      <c r="DU58" s="53"/>
      <c r="DV58" s="53"/>
      <c r="DW58" s="53"/>
      <c r="DX58" s="53"/>
      <c r="DY58" s="53"/>
      <c r="DZ58" s="53"/>
      <c r="EA58" s="58"/>
      <c r="EB58" s="53"/>
      <c r="EC58" s="53"/>
      <c r="ED58" s="53"/>
      <c r="EE58" s="53"/>
      <c r="EF58" s="53"/>
      <c r="EG58" s="53"/>
      <c r="EH58" s="53"/>
      <c r="EI58" s="53"/>
      <c r="EJ58" s="53"/>
      <c r="EK58" s="56">
        <f>COUNTIF(EM58:FP58,"X")</f>
        <v>0</v>
      </c>
      <c r="EL58" s="57">
        <f t="shared" si="238"/>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55"/>
        <v>0</v>
      </c>
      <c r="FR58" s="57">
        <f t="shared" si="207"/>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
    </row>
    <row r="59" spans="2:205" s="7" customFormat="1" ht="21" customHeight="1" x14ac:dyDescent="0.35">
      <c r="C59" s="370"/>
      <c r="D59" s="393"/>
      <c r="E59" s="376"/>
      <c r="F59" s="377"/>
      <c r="G59" s="58" t="s">
        <v>48</v>
      </c>
      <c r="H59" s="54" t="s">
        <v>30</v>
      </c>
      <c r="I59" s="60">
        <f t="shared" si="251"/>
        <v>8</v>
      </c>
      <c r="J59" s="61" t="s">
        <v>30</v>
      </c>
      <c r="K59" s="62">
        <f t="shared" si="200"/>
        <v>8</v>
      </c>
      <c r="L59" s="58"/>
      <c r="M59" s="58"/>
      <c r="N59" s="211"/>
      <c r="O59" s="58"/>
      <c r="P59" s="58"/>
      <c r="Q59" s="58">
        <v>2</v>
      </c>
      <c r="R59" s="58">
        <v>2</v>
      </c>
      <c r="S59" s="211"/>
      <c r="T59" s="58">
        <v>2</v>
      </c>
      <c r="U59" s="58">
        <v>2</v>
      </c>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2"/>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1"/>
      <c r="BV59" s="58"/>
      <c r="BW59" s="58"/>
      <c r="BX59" s="61" t="s">
        <v>30</v>
      </c>
      <c r="BY59" s="62">
        <f t="shared" si="237"/>
        <v>0</v>
      </c>
      <c r="BZ59" s="58"/>
      <c r="CA59" s="58"/>
      <c r="CB59" s="58"/>
      <c r="CC59" s="58"/>
      <c r="CD59" s="58"/>
      <c r="CE59" s="58"/>
      <c r="CF59" s="58"/>
      <c r="CG59" s="58"/>
      <c r="CH59" s="58"/>
      <c r="CI59" s="58"/>
      <c r="CJ59" s="58"/>
      <c r="CK59" s="211"/>
      <c r="CL59" s="58"/>
      <c r="CM59" s="58"/>
      <c r="CN59" s="58"/>
      <c r="CO59" s="58"/>
      <c r="CP59" s="58"/>
      <c r="CQ59" s="58"/>
      <c r="CR59" s="211"/>
      <c r="CS59" s="58"/>
      <c r="CT59" s="58"/>
      <c r="CU59" s="58"/>
      <c r="CV59" s="58"/>
      <c r="CW59" s="58"/>
      <c r="CX59" s="58"/>
      <c r="CY59" s="211"/>
      <c r="CZ59" s="58"/>
      <c r="DA59" s="58"/>
      <c r="DB59" s="58"/>
      <c r="DC59" s="58"/>
      <c r="DD59" s="61" t="s">
        <v>30</v>
      </c>
      <c r="DE59" s="62">
        <f t="shared" si="205"/>
        <v>0</v>
      </c>
      <c r="DF59" s="58"/>
      <c r="DG59" s="58"/>
      <c r="DH59" s="58"/>
      <c r="DI59" s="58"/>
      <c r="DJ59" s="58"/>
      <c r="DK59" s="58"/>
      <c r="DL59" s="58"/>
      <c r="DM59" s="58"/>
      <c r="DN59" s="58"/>
      <c r="DO59" s="58"/>
      <c r="DP59" s="58"/>
      <c r="DQ59" s="58"/>
      <c r="DR59" s="58"/>
      <c r="DS59" s="58"/>
      <c r="DT59" s="58"/>
      <c r="DU59" s="58"/>
      <c r="DV59" s="58"/>
      <c r="DW59" s="58"/>
      <c r="DX59" s="58"/>
      <c r="DY59" s="58"/>
      <c r="DZ59" s="58"/>
      <c r="EA59" s="48"/>
      <c r="EB59" s="58"/>
      <c r="EC59" s="58"/>
      <c r="ED59" s="58"/>
      <c r="EE59" s="58"/>
      <c r="EF59" s="58"/>
      <c r="EG59" s="58"/>
      <c r="EH59" s="58"/>
      <c r="EI59" s="58"/>
      <c r="EJ59" s="58"/>
      <c r="EK59" s="61" t="s">
        <v>30</v>
      </c>
      <c r="EL59" s="62">
        <f t="shared" si="238"/>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7"/>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
    </row>
    <row r="60" spans="2:205" s="7" customFormat="1" ht="21" customHeight="1" x14ac:dyDescent="0.35">
      <c r="C60" s="368">
        <f>IF(D60="","-",SUBTOTAL(3,$D$24:D60))</f>
        <v>13</v>
      </c>
      <c r="D60" s="393" t="s">
        <v>66</v>
      </c>
      <c r="E60" s="374" t="str">
        <f>IFERROR(VLOOKUP(D60,'employee list'!$C:$E,2,0),"-")</f>
        <v>Đinh Chính Thắng</v>
      </c>
      <c r="F60" s="377" t="str">
        <f>IFERROR(VLOOKUP(D60,'employee list'!$C:$E,3,0),"-")</f>
        <v>Operator</v>
      </c>
      <c r="G60" s="48" t="s">
        <v>44</v>
      </c>
      <c r="H60" s="49" t="s">
        <v>30</v>
      </c>
      <c r="I60" s="60">
        <f t="shared" si="251"/>
        <v>0</v>
      </c>
      <c r="J60" s="51">
        <f t="shared" ref="J60:J61" si="256">COUNTIF(L60:AP60,"X")</f>
        <v>5</v>
      </c>
      <c r="K60" s="52">
        <f t="shared" si="200"/>
        <v>0</v>
      </c>
      <c r="L60" s="48"/>
      <c r="M60" s="48"/>
      <c r="N60" s="48"/>
      <c r="O60" s="48"/>
      <c r="P60" s="48"/>
      <c r="Q60" s="48" t="s">
        <v>135</v>
      </c>
      <c r="R60" s="48" t="s">
        <v>135</v>
      </c>
      <c r="S60" s="48" t="s">
        <v>135</v>
      </c>
      <c r="T60" s="48" t="s">
        <v>135</v>
      </c>
      <c r="U60" s="48" t="s">
        <v>135</v>
      </c>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57">COUNTIF(AS60:BW60,"X")</f>
        <v>0</v>
      </c>
      <c r="AR60" s="52">
        <f t="shared" si="202"/>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48"/>
      <c r="BV60" s="48"/>
      <c r="BW60" s="48"/>
      <c r="BX60" s="51">
        <f>COUNTIF(BZ60:DC60,"X")</f>
        <v>0</v>
      </c>
      <c r="BY60" s="52">
        <f t="shared" si="237"/>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8">COUNTIF(DF60:EJ60,"X")</f>
        <v>0</v>
      </c>
      <c r="DE60" s="52">
        <f t="shared" si="205"/>
        <v>0</v>
      </c>
      <c r="DF60" s="48"/>
      <c r="DG60" s="48"/>
      <c r="DH60" s="48"/>
      <c r="DI60" s="213"/>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si="238"/>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9">COUNTIF(FS60:GW60,"X")</f>
        <v>0</v>
      </c>
      <c r="FR60" s="52">
        <f t="shared" si="207"/>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x14ac:dyDescent="0.35">
      <c r="C61" s="369"/>
      <c r="D61" s="393"/>
      <c r="E61" s="375"/>
      <c r="F61" s="377"/>
      <c r="G61" s="53" t="s">
        <v>47</v>
      </c>
      <c r="H61" s="54" t="s">
        <v>30</v>
      </c>
      <c r="I61" s="60">
        <f t="shared" si="251"/>
        <v>0</v>
      </c>
      <c r="J61" s="56">
        <f t="shared" si="256"/>
        <v>0</v>
      </c>
      <c r="K61" s="57">
        <f t="shared" si="200"/>
        <v>0</v>
      </c>
      <c r="L61" s="53"/>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57"/>
        <v>0</v>
      </c>
      <c r="AR61" s="57">
        <f t="shared" si="202"/>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37"/>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53"/>
      <c r="CZ61" s="53"/>
      <c r="DA61" s="53"/>
      <c r="DB61" s="53"/>
      <c r="DC61" s="53"/>
      <c r="DD61" s="56">
        <f t="shared" si="258"/>
        <v>0</v>
      </c>
      <c r="DE61" s="57">
        <f t="shared" si="205"/>
        <v>0</v>
      </c>
      <c r="DF61" s="53"/>
      <c r="DG61" s="53"/>
      <c r="DH61" s="53"/>
      <c r="DI61" s="53"/>
      <c r="DJ61" s="53"/>
      <c r="DK61" s="53"/>
      <c r="DL61" s="53"/>
      <c r="DM61" s="53"/>
      <c r="DN61" s="53"/>
      <c r="DO61" s="53"/>
      <c r="DP61" s="53"/>
      <c r="DQ61" s="53"/>
      <c r="DR61" s="48"/>
      <c r="DS61" s="48"/>
      <c r="DT61" s="48"/>
      <c r="DU61" s="48"/>
      <c r="DV61" s="48"/>
      <c r="DW61" s="48"/>
      <c r="DX61" s="48"/>
      <c r="DY61" s="48"/>
      <c r="DZ61" s="48"/>
      <c r="EA61" s="53"/>
      <c r="EB61" s="48"/>
      <c r="EC61" s="53"/>
      <c r="ED61" s="53"/>
      <c r="EE61" s="53"/>
      <c r="EF61" s="53"/>
      <c r="EG61" s="53"/>
      <c r="EH61" s="53"/>
      <c r="EI61" s="53"/>
      <c r="EJ61" s="53"/>
      <c r="EK61" s="56">
        <f>COUNTIF(EM61:FP61,"X")</f>
        <v>0</v>
      </c>
      <c r="EL61" s="57">
        <f t="shared" si="238"/>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9"/>
        <v>0</v>
      </c>
      <c r="FR61" s="57">
        <f t="shared" si="207"/>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x14ac:dyDescent="0.35">
      <c r="C62" s="370"/>
      <c r="D62" s="393"/>
      <c r="E62" s="376"/>
      <c r="F62" s="377"/>
      <c r="G62" s="58" t="s">
        <v>48</v>
      </c>
      <c r="H62" s="54" t="s">
        <v>30</v>
      </c>
      <c r="I62" s="60">
        <f t="shared" si="251"/>
        <v>10</v>
      </c>
      <c r="J62" s="61" t="s">
        <v>30</v>
      </c>
      <c r="K62" s="62">
        <f t="shared" si="200"/>
        <v>10</v>
      </c>
      <c r="L62" s="58"/>
      <c r="M62" s="58"/>
      <c r="N62" s="58"/>
      <c r="O62" s="58"/>
      <c r="P62" s="58"/>
      <c r="Q62" s="58">
        <v>2</v>
      </c>
      <c r="R62" s="58">
        <v>2</v>
      </c>
      <c r="S62" s="58">
        <v>2</v>
      </c>
      <c r="T62" s="58">
        <v>2</v>
      </c>
      <c r="U62" s="58">
        <v>2</v>
      </c>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02"/>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212"/>
      <c r="BV62" s="58"/>
      <c r="BW62" s="58"/>
      <c r="BX62" s="61" t="s">
        <v>30</v>
      </c>
      <c r="BY62" s="62">
        <f t="shared" si="237"/>
        <v>0</v>
      </c>
      <c r="BZ62" s="58"/>
      <c r="CA62" s="58"/>
      <c r="CB62" s="58"/>
      <c r="CC62" s="58"/>
      <c r="CD62" s="58"/>
      <c r="CE62" s="58"/>
      <c r="CF62" s="58"/>
      <c r="CG62" s="58"/>
      <c r="CH62" s="58"/>
      <c r="CI62" s="58"/>
      <c r="CJ62" s="58"/>
      <c r="CK62" s="58"/>
      <c r="CL62" s="58"/>
      <c r="CM62" s="58"/>
      <c r="CN62" s="58"/>
      <c r="CO62" s="58"/>
      <c r="CP62" s="58"/>
      <c r="CQ62" s="58"/>
      <c r="CR62" s="58"/>
      <c r="CS62" s="58"/>
      <c r="CT62" s="58"/>
      <c r="CU62" s="58"/>
      <c r="CV62" s="58"/>
      <c r="CW62" s="58"/>
      <c r="CX62" s="58"/>
      <c r="CY62" s="58"/>
      <c r="CZ62" s="58"/>
      <c r="DA62" s="58"/>
      <c r="DB62" s="58"/>
      <c r="DC62" s="58"/>
      <c r="DD62" s="61" t="s">
        <v>30</v>
      </c>
      <c r="DE62" s="62">
        <f t="shared" si="205"/>
        <v>0</v>
      </c>
      <c r="DF62" s="58"/>
      <c r="DG62" s="58"/>
      <c r="DH62" s="212"/>
      <c r="DI62" s="58"/>
      <c r="DJ62" s="58"/>
      <c r="DK62" s="58"/>
      <c r="DL62" s="58"/>
      <c r="DM62" s="58"/>
      <c r="DN62" s="58"/>
      <c r="DO62" s="58"/>
      <c r="DP62" s="58"/>
      <c r="DQ62" s="58"/>
      <c r="DR62" s="53"/>
      <c r="DS62" s="53"/>
      <c r="DT62" s="53"/>
      <c r="DU62" s="53"/>
      <c r="DV62" s="53"/>
      <c r="DW62" s="53"/>
      <c r="DX62" s="53"/>
      <c r="DY62" s="53"/>
      <c r="DZ62" s="53"/>
      <c r="EA62" s="72"/>
      <c r="EB62" s="53"/>
      <c r="EC62" s="58"/>
      <c r="ED62" s="58"/>
      <c r="EE62" s="58"/>
      <c r="EF62" s="58"/>
      <c r="EG62" s="58"/>
      <c r="EH62" s="58"/>
      <c r="EI62" s="58"/>
      <c r="EJ62" s="58"/>
      <c r="EK62" s="61" t="s">
        <v>30</v>
      </c>
      <c r="EL62" s="62">
        <f t="shared" si="238"/>
        <v>0</v>
      </c>
      <c r="EM62" s="58"/>
      <c r="EN62" s="58"/>
      <c r="EO62" s="58"/>
      <c r="EP62" s="58"/>
      <c r="EQ62" s="58"/>
      <c r="ER62" s="58"/>
      <c r="ES62" s="58"/>
      <c r="ET62" s="58"/>
      <c r="EU62" s="58"/>
      <c r="EV62" s="58"/>
      <c r="EW62" s="58"/>
      <c r="EX62" s="58"/>
      <c r="EY62" s="58"/>
      <c r="EZ62" s="58"/>
      <c r="FA62" s="58"/>
      <c r="FB62" s="58"/>
      <c r="FC62" s="58"/>
      <c r="FD62" s="58"/>
      <c r="FE62" s="58"/>
      <c r="FF62" s="58"/>
      <c r="FG62" s="58"/>
      <c r="FH62" s="58"/>
      <c r="FI62" s="58"/>
      <c r="FJ62" s="58"/>
      <c r="FK62" s="58"/>
      <c r="FL62" s="58"/>
      <c r="FM62" s="58"/>
      <c r="FN62" s="58"/>
      <c r="FO62" s="58"/>
      <c r="FP62" s="58"/>
      <c r="FQ62" s="61" t="s">
        <v>30</v>
      </c>
      <c r="FR62" s="62">
        <f t="shared" si="207"/>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x14ac:dyDescent="0.35">
      <c r="B63" s="7" t="s">
        <v>136</v>
      </c>
      <c r="C63" s="368">
        <f>IF(D63="","-",SUBTOTAL(3,$D$24:D63))</f>
        <v>14</v>
      </c>
      <c r="D63" s="371" t="s">
        <v>67</v>
      </c>
      <c r="E63" s="374" t="str">
        <f>IFERROR(VLOOKUP(D63,'employee list'!$C:$E,2,0),"-")</f>
        <v>Lò Thị Thủy</v>
      </c>
      <c r="F63" s="377" t="str">
        <f>IFERROR(VLOOKUP(D63,'employee list'!$C:$E,3,0),"-")</f>
        <v>Operator</v>
      </c>
      <c r="G63" s="48" t="s">
        <v>44</v>
      </c>
      <c r="H63" s="49" t="s">
        <v>30</v>
      </c>
      <c r="I63" s="60">
        <f t="shared" si="251"/>
        <v>0</v>
      </c>
      <c r="J63" s="51">
        <f t="shared" ref="J63:J64" si="260">COUNTIF(L63:AP63,"X")</f>
        <v>5</v>
      </c>
      <c r="K63" s="52">
        <f t="shared" si="200"/>
        <v>0</v>
      </c>
      <c r="L63" s="48"/>
      <c r="M63" s="48"/>
      <c r="N63" s="48"/>
      <c r="O63" s="48"/>
      <c r="P63" s="48"/>
      <c r="Q63" s="48" t="s">
        <v>135</v>
      </c>
      <c r="R63" s="48" t="s">
        <v>135</v>
      </c>
      <c r="S63" s="48" t="s">
        <v>135</v>
      </c>
      <c r="T63" s="48" t="s">
        <v>135</v>
      </c>
      <c r="U63" s="48" t="s">
        <v>135</v>
      </c>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61">COUNTIF(AS63:BW63,"X")</f>
        <v>0</v>
      </c>
      <c r="AR63" s="52">
        <f t="shared" si="202"/>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ref="BY63:BY77" si="262">SUM(BZ63:DC63)</f>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63">COUNTIF(DF63:EJ63,"X")</f>
        <v>0</v>
      </c>
      <c r="DE63" s="52">
        <f t="shared" si="205"/>
        <v>0</v>
      </c>
      <c r="DF63" s="48"/>
      <c r="DG63" s="48"/>
      <c r="DH63" s="48"/>
      <c r="DI63" s="48"/>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ref="EL63:EL77" si="264">SUM(EM63:FP63)</f>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65">COUNTIF(FS63:GW63,"X")</f>
        <v>0</v>
      </c>
      <c r="FR63" s="52">
        <f t="shared" si="207"/>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48"/>
    </row>
    <row r="64" spans="2:205" s="7" customFormat="1" ht="21" customHeight="1" x14ac:dyDescent="0.35">
      <c r="C64" s="369"/>
      <c r="D64" s="372"/>
      <c r="E64" s="375"/>
      <c r="F64" s="377"/>
      <c r="G64" s="53" t="s">
        <v>47</v>
      </c>
      <c r="H64" s="54" t="s">
        <v>30</v>
      </c>
      <c r="I64" s="60">
        <f t="shared" si="251"/>
        <v>0</v>
      </c>
      <c r="J64" s="56">
        <f t="shared" si="260"/>
        <v>0</v>
      </c>
      <c r="K64" s="57">
        <f t="shared" ref="K64:K77" si="266">SUM(L64:AP64)</f>
        <v>0</v>
      </c>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61"/>
        <v>0</v>
      </c>
      <c r="AR64" s="57">
        <f t="shared" ref="AR64:AR77" si="267">SUM(AS64:BW64)</f>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62"/>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63"/>
        <v>0</v>
      </c>
      <c r="DE64" s="57">
        <f t="shared" ref="DE64:DE77" si="268">SUM(DF64:EJ64)</f>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64"/>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65"/>
        <v>0</v>
      </c>
      <c r="FR64" s="57">
        <f t="shared" ref="FR64:FR77" si="269">SUM(FS64:GW64)</f>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3"/>
    </row>
    <row r="65" spans="3:205" s="7" customFormat="1" ht="21" customHeight="1" x14ac:dyDescent="0.35">
      <c r="C65" s="370"/>
      <c r="D65" s="373"/>
      <c r="E65" s="376"/>
      <c r="F65" s="377"/>
      <c r="G65" s="58" t="s">
        <v>48</v>
      </c>
      <c r="H65" s="54" t="s">
        <v>30</v>
      </c>
      <c r="I65" s="60">
        <f t="shared" si="251"/>
        <v>10</v>
      </c>
      <c r="J65" s="61" t="s">
        <v>30</v>
      </c>
      <c r="K65" s="62">
        <f t="shared" si="266"/>
        <v>10</v>
      </c>
      <c r="L65" s="58"/>
      <c r="M65" s="58"/>
      <c r="N65" s="58"/>
      <c r="O65" s="58"/>
      <c r="P65" s="58"/>
      <c r="Q65" s="58">
        <v>2</v>
      </c>
      <c r="R65" s="58">
        <v>2</v>
      </c>
      <c r="S65" s="58">
        <v>2</v>
      </c>
      <c r="T65" s="58">
        <v>2</v>
      </c>
      <c r="U65" s="58">
        <v>2</v>
      </c>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67"/>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62"/>
        <v>0</v>
      </c>
      <c r="BZ65" s="58"/>
      <c r="CA65" s="58"/>
      <c r="CB65" s="58"/>
      <c r="CC65" s="58"/>
      <c r="CD65" s="211"/>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68"/>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64"/>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69"/>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8"/>
    </row>
    <row r="66" spans="3:205" s="7" customFormat="1" ht="21" customHeight="1" x14ac:dyDescent="0.35">
      <c r="C66" s="368">
        <f>IF(D66="","-",SUBTOTAL(3,$D$24:D66))</f>
        <v>15</v>
      </c>
      <c r="D66" s="371" t="s">
        <v>68</v>
      </c>
      <c r="E66" s="374" t="str">
        <f>IFERROR(VLOOKUP(D66,'employee list'!$C:$E,2,0),"-")</f>
        <v>Vàng Văn Phương</v>
      </c>
      <c r="F66" s="377" t="str">
        <f>IFERROR(VLOOKUP(D66,'employee list'!$C:$E,3,0),"-")</f>
        <v>Operator</v>
      </c>
      <c r="G66" s="48" t="s">
        <v>44</v>
      </c>
      <c r="H66" s="49" t="s">
        <v>30</v>
      </c>
      <c r="I66" s="60">
        <f t="shared" si="251"/>
        <v>0</v>
      </c>
      <c r="J66" s="51">
        <f t="shared" ref="J66:J67" si="270">COUNTIF(L66:AP66,"X")</f>
        <v>5</v>
      </c>
      <c r="K66" s="52">
        <f t="shared" si="266"/>
        <v>0</v>
      </c>
      <c r="L66" s="48"/>
      <c r="M66" s="48"/>
      <c r="N66" s="48"/>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71">COUNTIF(AS66:BW66,"X")</f>
        <v>0</v>
      </c>
      <c r="AR66" s="52">
        <f t="shared" si="267"/>
        <v>0</v>
      </c>
      <c r="AS66" s="48"/>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209"/>
      <c r="BV66" s="48"/>
      <c r="BW66" s="48"/>
      <c r="BX66" s="51">
        <f>COUNTIF(BZ66:DC66,"X")</f>
        <v>0</v>
      </c>
      <c r="BY66" s="52">
        <f t="shared" si="262"/>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72">COUNTIF(DF66:EJ66,"X")</f>
        <v>0</v>
      </c>
      <c r="DE66" s="52">
        <f t="shared" si="268"/>
        <v>0</v>
      </c>
      <c r="DF66" s="48"/>
      <c r="DG66" s="48"/>
      <c r="DH66" s="48"/>
      <c r="DI66" s="207"/>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48"/>
      <c r="EK66" s="51">
        <f>COUNTIF(EM66:FP66,"X")</f>
        <v>0</v>
      </c>
      <c r="EL66" s="52">
        <f t="shared" si="264"/>
        <v>0</v>
      </c>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73">COUNTIF(FS66:GW66,"X")</f>
        <v>0</v>
      </c>
      <c r="FR66" s="52">
        <f t="shared" si="269"/>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48"/>
      <c r="GW66" s="5"/>
    </row>
    <row r="67" spans="3:205" s="7" customFormat="1" ht="21" customHeight="1" x14ac:dyDescent="0.35">
      <c r="C67" s="369"/>
      <c r="D67" s="372"/>
      <c r="E67" s="375"/>
      <c r="F67" s="377"/>
      <c r="G67" s="53" t="s">
        <v>47</v>
      </c>
      <c r="H67" s="54" t="s">
        <v>30</v>
      </c>
      <c r="I67" s="60">
        <f t="shared" si="251"/>
        <v>0</v>
      </c>
      <c r="J67" s="56">
        <f t="shared" si="270"/>
        <v>0</v>
      </c>
      <c r="K67" s="57">
        <f t="shared" si="266"/>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71"/>
        <v>0</v>
      </c>
      <c r="AR67" s="57">
        <f t="shared" si="267"/>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62"/>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223"/>
      <c r="CZ67" s="53"/>
      <c r="DA67" s="53"/>
      <c r="DB67" s="53"/>
      <c r="DC67" s="53"/>
      <c r="DD67" s="56">
        <f t="shared" si="272"/>
        <v>0</v>
      </c>
      <c r="DE67" s="57">
        <f t="shared" si="268"/>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64"/>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73"/>
        <v>0</v>
      </c>
      <c r="FR67" s="57">
        <f t="shared" si="269"/>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
    </row>
    <row r="68" spans="3:205" s="7" customFormat="1" ht="21" customHeight="1" x14ac:dyDescent="0.35">
      <c r="C68" s="370"/>
      <c r="D68" s="373"/>
      <c r="E68" s="376"/>
      <c r="F68" s="377"/>
      <c r="G68" s="58" t="s">
        <v>48</v>
      </c>
      <c r="H68" s="54" t="s">
        <v>30</v>
      </c>
      <c r="I68" s="60">
        <f t="shared" si="251"/>
        <v>10</v>
      </c>
      <c r="J68" s="61" t="s">
        <v>30</v>
      </c>
      <c r="K68" s="62">
        <f t="shared" si="266"/>
        <v>10</v>
      </c>
      <c r="L68" s="58"/>
      <c r="M68" s="58"/>
      <c r="N68" s="58"/>
      <c r="O68" s="58"/>
      <c r="P68" s="58"/>
      <c r="Q68" s="58">
        <v>2</v>
      </c>
      <c r="R68" s="58">
        <v>2</v>
      </c>
      <c r="S68" s="58">
        <v>2</v>
      </c>
      <c r="T68" s="58">
        <v>2</v>
      </c>
      <c r="U68" s="58">
        <v>2</v>
      </c>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67"/>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62"/>
        <v>0</v>
      </c>
      <c r="BZ68" s="58"/>
      <c r="CA68" s="58"/>
      <c r="CB68" s="58"/>
      <c r="CC68" s="58"/>
      <c r="CD68" s="58"/>
      <c r="CE68" s="58"/>
      <c r="CF68" s="58"/>
      <c r="CG68" s="58"/>
      <c r="CH68" s="58"/>
      <c r="CI68" s="58"/>
      <c r="CJ68" s="58"/>
      <c r="CK68" s="211"/>
      <c r="CL68" s="58"/>
      <c r="CM68" s="58"/>
      <c r="CN68" s="58"/>
      <c r="CO68" s="58"/>
      <c r="CP68" s="58"/>
      <c r="CQ68" s="58"/>
      <c r="CR68" s="211"/>
      <c r="CS68" s="58"/>
      <c r="CT68" s="58"/>
      <c r="CU68" s="58"/>
      <c r="CV68" s="58"/>
      <c r="CW68" s="58"/>
      <c r="CX68" s="58"/>
      <c r="CY68" s="58"/>
      <c r="CZ68" s="58"/>
      <c r="DA68" s="58"/>
      <c r="DB68" s="58"/>
      <c r="DC68" s="58"/>
      <c r="DD68" s="61" t="s">
        <v>30</v>
      </c>
      <c r="DE68" s="62">
        <f t="shared" si="268"/>
        <v>0</v>
      </c>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58"/>
      <c r="EJ68" s="58"/>
      <c r="EK68" s="61" t="s">
        <v>30</v>
      </c>
      <c r="EL68" s="62">
        <f t="shared" si="264"/>
        <v>0</v>
      </c>
      <c r="EM68" s="58"/>
      <c r="EN68" s="58"/>
      <c r="EO68" s="58"/>
      <c r="EP68" s="58"/>
      <c r="EQ68" s="58"/>
      <c r="ER68" s="58"/>
      <c r="ES68" s="58"/>
      <c r="ET68" s="58"/>
      <c r="EU68" s="58"/>
      <c r="EV68" s="58"/>
      <c r="EW68" s="58"/>
      <c r="EX68" s="58"/>
      <c r="EY68" s="58"/>
      <c r="EZ68" s="58"/>
      <c r="FA68" s="58"/>
      <c r="FB68" s="58"/>
      <c r="FC68" s="58"/>
      <c r="FD68" s="58"/>
      <c r="FE68" s="58"/>
      <c r="FF68" s="58"/>
      <c r="FG68" s="211"/>
      <c r="FH68" s="58"/>
      <c r="FI68" s="58"/>
      <c r="FJ68" s="58"/>
      <c r="FK68" s="58"/>
      <c r="FL68" s="58"/>
      <c r="FM68" s="58"/>
      <c r="FN68" s="58"/>
      <c r="FO68" s="58"/>
      <c r="FP68" s="58"/>
      <c r="FQ68" s="61" t="s">
        <v>30</v>
      </c>
      <c r="FR68" s="62">
        <f t="shared" si="269"/>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
    </row>
    <row r="69" spans="3:205" s="7" customFormat="1" ht="21" customHeight="1" x14ac:dyDescent="0.35">
      <c r="C69" s="368">
        <f>IF(D69="","-",SUBTOTAL(3,$D$24:D69))</f>
        <v>16</v>
      </c>
      <c r="D69" s="371" t="s">
        <v>69</v>
      </c>
      <c r="E69" s="378" t="str">
        <f>IFERROR(VLOOKUP(D69,'employee list'!$C:$E,2,0),"-")</f>
        <v>Nguyễn Thị Thanh</v>
      </c>
      <c r="F69" s="377" t="str">
        <f>IFERROR(VLOOKUP(D69,'employee list'!$C:$E,3,0),"-")</f>
        <v>Operator</v>
      </c>
      <c r="G69" s="48" t="s">
        <v>44</v>
      </c>
      <c r="H69" s="49" t="s">
        <v>30</v>
      </c>
      <c r="I69" s="60">
        <f t="shared" si="251"/>
        <v>0</v>
      </c>
      <c r="J69" s="51">
        <f t="shared" ref="J69:J70" si="274">COUNTIF(L69:AP69,"X")</f>
        <v>3</v>
      </c>
      <c r="K69" s="52">
        <f t="shared" si="266"/>
        <v>0</v>
      </c>
      <c r="L69" s="209"/>
      <c r="M69" s="48"/>
      <c r="N69" s="48"/>
      <c r="O69" s="48"/>
      <c r="P69" s="48"/>
      <c r="Q69" s="209" t="s">
        <v>19</v>
      </c>
      <c r="R69" s="48" t="s">
        <v>135</v>
      </c>
      <c r="S69" s="48" t="s">
        <v>135</v>
      </c>
      <c r="T69" s="209" t="s">
        <v>19</v>
      </c>
      <c r="U69" s="48" t="s">
        <v>135</v>
      </c>
      <c r="V69" s="48"/>
      <c r="W69" s="48"/>
      <c r="X69" s="48"/>
      <c r="Y69" s="48"/>
      <c r="Z69" s="48"/>
      <c r="AA69" s="48"/>
      <c r="AB69" s="48"/>
      <c r="AC69" s="48"/>
      <c r="AD69" s="48"/>
      <c r="AE69" s="48"/>
      <c r="AF69" s="48"/>
      <c r="AG69" s="48"/>
      <c r="AH69" s="48"/>
      <c r="AI69" s="48"/>
      <c r="AJ69" s="48"/>
      <c r="AK69" s="48"/>
      <c r="AL69" s="48"/>
      <c r="AM69" s="48"/>
      <c r="AN69" s="48"/>
      <c r="AO69" s="48"/>
      <c r="AP69" s="48"/>
      <c r="AQ69" s="51">
        <f t="shared" ref="AQ69:AQ70" si="275">COUNTIF(AS69:BW69,"X")</f>
        <v>0</v>
      </c>
      <c r="AR69" s="52">
        <f t="shared" si="267"/>
        <v>0</v>
      </c>
      <c r="AS69" s="209"/>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62"/>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76">COUNTIF(DF69:EJ69,"X")</f>
        <v>0</v>
      </c>
      <c r="DE69" s="52">
        <f t="shared" si="268"/>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213"/>
      <c r="EK69" s="51">
        <f>COUNTIF(EM69:FP69,"X")</f>
        <v>0</v>
      </c>
      <c r="EL69" s="52">
        <f t="shared" si="264"/>
        <v>0</v>
      </c>
      <c r="EM69" s="48"/>
      <c r="EN69" s="48"/>
      <c r="EO69" s="48"/>
      <c r="EP69" s="48"/>
      <c r="EQ69" s="48"/>
      <c r="ER69" s="48"/>
      <c r="ES69" s="213"/>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77">COUNTIF(FS69:GW69,"X")</f>
        <v>0</v>
      </c>
      <c r="FR69" s="52">
        <f t="shared" si="269"/>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x14ac:dyDescent="0.35">
      <c r="C70" s="369"/>
      <c r="D70" s="372"/>
      <c r="E70" s="379"/>
      <c r="F70" s="377"/>
      <c r="G70" s="53" t="s">
        <v>47</v>
      </c>
      <c r="H70" s="54" t="s">
        <v>30</v>
      </c>
      <c r="I70" s="60">
        <f t="shared" si="251"/>
        <v>0</v>
      </c>
      <c r="J70" s="56">
        <f t="shared" si="274"/>
        <v>0</v>
      </c>
      <c r="K70" s="57">
        <f t="shared" si="266"/>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3"/>
      <c r="AN70" s="53"/>
      <c r="AO70" s="53"/>
      <c r="AP70" s="53"/>
      <c r="AQ70" s="56">
        <f t="shared" si="275"/>
        <v>0</v>
      </c>
      <c r="AR70" s="57">
        <f t="shared" si="267"/>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62"/>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3"/>
      <c r="DD70" s="56">
        <f t="shared" si="276"/>
        <v>0</v>
      </c>
      <c r="DE70" s="57">
        <f t="shared" si="268"/>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64"/>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77"/>
        <v>0</v>
      </c>
      <c r="FR70" s="57">
        <f t="shared" si="269"/>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 customHeight="1" x14ac:dyDescent="0.35">
      <c r="C71" s="370"/>
      <c r="D71" s="373"/>
      <c r="E71" s="380"/>
      <c r="F71" s="377"/>
      <c r="G71" s="58" t="s">
        <v>48</v>
      </c>
      <c r="H71" s="54" t="s">
        <v>30</v>
      </c>
      <c r="I71" s="60">
        <f t="shared" si="251"/>
        <v>6</v>
      </c>
      <c r="J71" s="61" t="s">
        <v>30</v>
      </c>
      <c r="K71" s="62">
        <f t="shared" si="266"/>
        <v>6</v>
      </c>
      <c r="L71" s="58"/>
      <c r="M71" s="58"/>
      <c r="N71" s="58"/>
      <c r="O71" s="58"/>
      <c r="P71" s="58"/>
      <c r="Q71" s="58"/>
      <c r="R71" s="58">
        <v>2</v>
      </c>
      <c r="S71" s="58">
        <v>2</v>
      </c>
      <c r="T71" s="58"/>
      <c r="U71" s="58">
        <v>2</v>
      </c>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67"/>
        <v>0</v>
      </c>
      <c r="AS71" s="58"/>
      <c r="AT71" s="58"/>
      <c r="AU71" s="58"/>
      <c r="AV71" s="58"/>
      <c r="AW71" s="58"/>
      <c r="AX71" s="58"/>
      <c r="AY71" s="58"/>
      <c r="AZ71" s="58"/>
      <c r="BA71" s="58"/>
      <c r="BB71" s="58"/>
      <c r="BC71" s="58"/>
      <c r="BD71" s="58"/>
      <c r="BE71" s="58"/>
      <c r="BF71" s="58"/>
      <c r="BG71" s="58"/>
      <c r="BH71" s="58"/>
      <c r="BI71" s="58"/>
      <c r="BJ71" s="58"/>
      <c r="BK71" s="58"/>
      <c r="BL71" s="58"/>
      <c r="BM71" s="58"/>
      <c r="BN71" s="58"/>
      <c r="BO71" s="58"/>
      <c r="BP71" s="58"/>
      <c r="BQ71" s="58"/>
      <c r="BR71" s="58"/>
      <c r="BS71" s="58"/>
      <c r="BT71" s="58"/>
      <c r="BU71" s="58"/>
      <c r="BV71" s="58"/>
      <c r="BW71" s="58"/>
      <c r="BX71" s="61" t="s">
        <v>30</v>
      </c>
      <c r="BY71" s="62">
        <f t="shared" si="262"/>
        <v>0</v>
      </c>
      <c r="BZ71" s="58"/>
      <c r="CA71" s="58"/>
      <c r="CB71" s="58"/>
      <c r="CC71" s="58"/>
      <c r="CD71" s="58"/>
      <c r="CE71" s="58"/>
      <c r="CF71" s="58"/>
      <c r="CG71" s="58"/>
      <c r="CH71" s="58"/>
      <c r="CI71" s="58"/>
      <c r="CJ71" s="58"/>
      <c r="CK71" s="58"/>
      <c r="CL71" s="58"/>
      <c r="CM71" s="58"/>
      <c r="CN71" s="58"/>
      <c r="CO71" s="58"/>
      <c r="CP71" s="58"/>
      <c r="CQ71" s="58"/>
      <c r="CR71" s="58"/>
      <c r="CS71" s="58"/>
      <c r="CT71" s="58"/>
      <c r="CU71" s="58"/>
      <c r="CV71" s="58"/>
      <c r="CW71" s="58"/>
      <c r="CX71" s="58"/>
      <c r="CY71" s="211"/>
      <c r="CZ71" s="58"/>
      <c r="DA71" s="58"/>
      <c r="DB71" s="58"/>
      <c r="DC71" s="58"/>
      <c r="DD71" s="61" t="s">
        <v>30</v>
      </c>
      <c r="DE71" s="62">
        <f t="shared" si="268"/>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64"/>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69"/>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x14ac:dyDescent="0.35">
      <c r="C72" s="368">
        <f>IF(D72="","-",SUBTOTAL(3,$D$24:D72))</f>
        <v>17</v>
      </c>
      <c r="D72" s="371" t="s">
        <v>71</v>
      </c>
      <c r="E72" s="378" t="str">
        <f>IFERROR(VLOOKUP(D72,'employee list'!$C:$E,2,0),"-")</f>
        <v>Phạm Thị Hồng Tuyết</v>
      </c>
      <c r="F72" s="377" t="str">
        <f>IFERROR(VLOOKUP(D72,'employee list'!$C:$E,3,0),"-")</f>
        <v>Operator</v>
      </c>
      <c r="G72" s="48" t="s">
        <v>44</v>
      </c>
      <c r="H72" s="49" t="s">
        <v>30</v>
      </c>
      <c r="I72" s="60">
        <f t="shared" si="251"/>
        <v>0</v>
      </c>
      <c r="J72" s="51">
        <f t="shared" ref="J72:J73" si="278">COUNTIF(L72:AP72,"X")</f>
        <v>5</v>
      </c>
      <c r="K72" s="52">
        <f t="shared" si="266"/>
        <v>0</v>
      </c>
      <c r="L72" s="48"/>
      <c r="M72" s="48"/>
      <c r="N72" s="48"/>
      <c r="O72" s="48"/>
      <c r="P72" s="48"/>
      <c r="Q72" s="48" t="s">
        <v>135</v>
      </c>
      <c r="R72" s="48" t="s">
        <v>135</v>
      </c>
      <c r="S72" s="48" t="s">
        <v>135</v>
      </c>
      <c r="T72" s="48" t="s">
        <v>135</v>
      </c>
      <c r="U72" s="48" t="s">
        <v>135</v>
      </c>
      <c r="V72" s="48"/>
      <c r="W72" s="48"/>
      <c r="X72" s="48"/>
      <c r="Y72" s="48"/>
      <c r="Z72" s="48"/>
      <c r="AA72" s="48"/>
      <c r="AB72" s="48"/>
      <c r="AC72" s="48"/>
      <c r="AD72" s="48"/>
      <c r="AE72" s="48"/>
      <c r="AF72" s="48"/>
      <c r="AG72" s="48"/>
      <c r="AH72" s="48"/>
      <c r="AI72" s="48"/>
      <c r="AJ72" s="209"/>
      <c r="AK72" s="48"/>
      <c r="AL72" s="48"/>
      <c r="AM72" s="48"/>
      <c r="AN72" s="48"/>
      <c r="AO72" s="48"/>
      <c r="AP72" s="48"/>
      <c r="AQ72" s="51">
        <f t="shared" ref="AQ72:AQ73" si="279">COUNTIF(AS72:BW72,"X")</f>
        <v>0</v>
      </c>
      <c r="AR72" s="52">
        <f t="shared" si="267"/>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62"/>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80">COUNTIF(DF72:EJ72,"X")</f>
        <v>0</v>
      </c>
      <c r="DE72" s="52">
        <f t="shared" si="268"/>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64"/>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81">COUNTIF(FS72:GW72,"X")</f>
        <v>0</v>
      </c>
      <c r="FR72" s="52">
        <f t="shared" si="269"/>
        <v>0</v>
      </c>
      <c r="FS72" s="48"/>
      <c r="FT72" s="48"/>
      <c r="FU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53"/>
      <c r="GW72" s="48"/>
    </row>
    <row r="73" spans="3:205" s="7" customFormat="1" ht="21" customHeight="1" x14ac:dyDescent="0.35">
      <c r="C73" s="369"/>
      <c r="D73" s="372"/>
      <c r="E73" s="379"/>
      <c r="F73" s="377"/>
      <c r="G73" s="53" t="s">
        <v>47</v>
      </c>
      <c r="H73" s="54" t="s">
        <v>30</v>
      </c>
      <c r="I73" s="60">
        <f t="shared" si="251"/>
        <v>0</v>
      </c>
      <c r="J73" s="56">
        <f t="shared" si="278"/>
        <v>0</v>
      </c>
      <c r="K73" s="57">
        <f t="shared" si="266"/>
        <v>0</v>
      </c>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8"/>
      <c r="AN73" s="53"/>
      <c r="AO73" s="53"/>
      <c r="AP73" s="53"/>
      <c r="AQ73" s="56">
        <f t="shared" si="279"/>
        <v>0</v>
      </c>
      <c r="AR73" s="57">
        <f t="shared" si="267"/>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62"/>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223"/>
      <c r="CZ73" s="53"/>
      <c r="DA73" s="53"/>
      <c r="DB73" s="53"/>
      <c r="DC73" s="53"/>
      <c r="DD73" s="56">
        <f t="shared" si="280"/>
        <v>0</v>
      </c>
      <c r="DE73" s="57">
        <f t="shared" si="268"/>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64"/>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81"/>
        <v>0</v>
      </c>
      <c r="FR73" s="57">
        <f t="shared" si="269"/>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75" customHeight="1" x14ac:dyDescent="0.35">
      <c r="C74" s="370"/>
      <c r="D74" s="373"/>
      <c r="E74" s="380"/>
      <c r="F74" s="377"/>
      <c r="G74" s="58" t="s">
        <v>48</v>
      </c>
      <c r="H74" s="172" t="s">
        <v>30</v>
      </c>
      <c r="I74" s="60">
        <f t="shared" si="251"/>
        <v>8</v>
      </c>
      <c r="J74" s="61" t="s">
        <v>30</v>
      </c>
      <c r="K74" s="62">
        <f t="shared" si="266"/>
        <v>8</v>
      </c>
      <c r="L74" s="58"/>
      <c r="M74" s="58"/>
      <c r="N74" s="211"/>
      <c r="O74" s="58"/>
      <c r="P74" s="58"/>
      <c r="Q74" s="58">
        <v>2</v>
      </c>
      <c r="R74" s="58">
        <v>2</v>
      </c>
      <c r="S74" s="211"/>
      <c r="T74" s="58">
        <v>2</v>
      </c>
      <c r="U74" s="58">
        <v>2</v>
      </c>
      <c r="V74" s="58"/>
      <c r="W74" s="58"/>
      <c r="X74" s="58"/>
      <c r="Y74" s="58"/>
      <c r="Z74" s="58"/>
      <c r="AA74" s="58"/>
      <c r="AB74" s="58"/>
      <c r="AC74" s="58"/>
      <c r="AD74" s="58"/>
      <c r="AE74" s="58"/>
      <c r="AF74" s="58"/>
      <c r="AG74" s="58"/>
      <c r="AH74" s="58"/>
      <c r="AI74" s="58"/>
      <c r="AJ74" s="58"/>
      <c r="AK74" s="58"/>
      <c r="AL74" s="58"/>
      <c r="AM74" s="58"/>
      <c r="AN74" s="58"/>
      <c r="AO74" s="58"/>
      <c r="AP74" s="58"/>
      <c r="AQ74" s="61" t="s">
        <v>30</v>
      </c>
      <c r="AR74" s="62">
        <f t="shared" si="267"/>
        <v>0</v>
      </c>
      <c r="AS74" s="58"/>
      <c r="AT74" s="58"/>
      <c r="AU74" s="58"/>
      <c r="AV74" s="58"/>
      <c r="AW74" s="58"/>
      <c r="AX74" s="58"/>
      <c r="AY74" s="58"/>
      <c r="AZ74" s="58"/>
      <c r="BA74" s="58"/>
      <c r="BB74" s="58"/>
      <c r="BC74" s="58"/>
      <c r="BD74" s="58"/>
      <c r="BE74" s="58"/>
      <c r="BF74" s="58"/>
      <c r="BG74" s="211"/>
      <c r="BH74" s="58"/>
      <c r="BI74" s="58"/>
      <c r="BJ74" s="58"/>
      <c r="BK74" s="58"/>
      <c r="BL74" s="58"/>
      <c r="BM74" s="58"/>
      <c r="BN74" s="211"/>
      <c r="BO74" s="58"/>
      <c r="BP74" s="58"/>
      <c r="BQ74" s="58"/>
      <c r="BR74" s="58"/>
      <c r="BS74" s="58"/>
      <c r="BT74" s="58"/>
      <c r="BU74" s="58"/>
      <c r="BV74" s="58"/>
      <c r="BW74" s="58"/>
      <c r="BX74" s="61" t="s">
        <v>30</v>
      </c>
      <c r="BY74" s="62">
        <f t="shared" si="262"/>
        <v>0</v>
      </c>
      <c r="BZ74" s="58"/>
      <c r="CA74" s="58"/>
      <c r="CB74" s="58"/>
      <c r="CC74" s="58"/>
      <c r="CD74" s="211"/>
      <c r="CE74" s="58"/>
      <c r="CF74" s="58"/>
      <c r="CG74" s="58"/>
      <c r="CH74" s="58"/>
      <c r="CI74" s="58"/>
      <c r="CJ74" s="58"/>
      <c r="CK74" s="211"/>
      <c r="CL74" s="58"/>
      <c r="CM74" s="58"/>
      <c r="CN74" s="58"/>
      <c r="CO74" s="58"/>
      <c r="CP74" s="58"/>
      <c r="CQ74" s="58"/>
      <c r="CR74" s="211"/>
      <c r="CS74" s="58"/>
      <c r="CT74" s="58"/>
      <c r="CU74" s="58"/>
      <c r="CV74" s="58"/>
      <c r="CW74" s="58"/>
      <c r="CX74" s="58"/>
      <c r="CY74" s="58"/>
      <c r="CZ74" s="58"/>
      <c r="DA74" s="58"/>
      <c r="DB74" s="58"/>
      <c r="DC74" s="58"/>
      <c r="DD74" s="61" t="s">
        <v>30</v>
      </c>
      <c r="DE74" s="62">
        <f t="shared" si="268"/>
        <v>0</v>
      </c>
      <c r="DF74" s="58"/>
      <c r="DG74" s="58"/>
      <c r="DH74" s="58"/>
      <c r="DI74" s="58"/>
      <c r="DJ74" s="58"/>
      <c r="DK74" s="58"/>
      <c r="DL74" s="58"/>
      <c r="DM74" s="58"/>
      <c r="DN74" s="58"/>
      <c r="DO74" s="58"/>
      <c r="DP74" s="58"/>
      <c r="DQ74" s="58"/>
      <c r="DR74" s="58"/>
      <c r="DS74" s="58"/>
      <c r="DT74" s="58"/>
      <c r="DU74" s="58"/>
      <c r="DV74" s="58"/>
      <c r="DW74" s="58"/>
      <c r="DX74" s="58"/>
      <c r="DY74" s="58"/>
      <c r="DZ74" s="58"/>
      <c r="EA74" s="48"/>
      <c r="EB74" s="58"/>
      <c r="EC74" s="58"/>
      <c r="ED74" s="58"/>
      <c r="EE74" s="58"/>
      <c r="EF74" s="58"/>
      <c r="EG74" s="58"/>
      <c r="EH74" s="58"/>
      <c r="EI74" s="58"/>
      <c r="EJ74" s="58"/>
      <c r="EK74" s="61" t="s">
        <v>30</v>
      </c>
      <c r="EL74" s="62">
        <f t="shared" si="264"/>
        <v>0</v>
      </c>
      <c r="EM74" s="58"/>
      <c r="EN74" s="58"/>
      <c r="EO74" s="58"/>
      <c r="EP74" s="58"/>
      <c r="EQ74" s="58"/>
      <c r="ER74" s="58"/>
      <c r="ES74" s="58"/>
      <c r="ET74" s="58"/>
      <c r="EU74" s="58"/>
      <c r="EV74" s="58"/>
      <c r="EW74" s="58"/>
      <c r="EX74" s="58"/>
      <c r="EY74" s="58"/>
      <c r="EZ74" s="58"/>
      <c r="FA74" s="58"/>
      <c r="FB74" s="58"/>
      <c r="FC74" s="58"/>
      <c r="FD74" s="58"/>
      <c r="FE74" s="58"/>
      <c r="FF74" s="58"/>
      <c r="FG74" s="58"/>
      <c r="FH74" s="58"/>
      <c r="FI74" s="58"/>
      <c r="FJ74" s="58"/>
      <c r="FK74" s="58"/>
      <c r="FL74" s="58"/>
      <c r="FM74" s="58"/>
      <c r="FN74" s="58"/>
      <c r="FO74" s="58"/>
      <c r="FP74" s="58"/>
      <c r="FQ74" s="61" t="s">
        <v>30</v>
      </c>
      <c r="FR74" s="62">
        <f t="shared" si="269"/>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x14ac:dyDescent="0.35">
      <c r="C75" s="368">
        <f>IF(D75="","-",SUBTOTAL(3,$D$24:D75))</f>
        <v>18</v>
      </c>
      <c r="D75" s="393" t="s">
        <v>138</v>
      </c>
      <c r="E75" s="395" t="str">
        <f>IFERROR(VLOOKUP(D75,'employee list'!$C:$E,2,0),"-")</f>
        <v>Nguyễn Hữu Thắng</v>
      </c>
      <c r="F75" s="377" t="str">
        <f>IFERROR(VLOOKUP(D75,'employee list'!$C:$E,3,0),"-")</f>
        <v>Operator</v>
      </c>
      <c r="G75" s="48" t="s">
        <v>44</v>
      </c>
      <c r="H75" s="49" t="s">
        <v>30</v>
      </c>
      <c r="I75" s="60">
        <f t="shared" si="251"/>
        <v>0</v>
      </c>
      <c r="J75" s="51">
        <f t="shared" ref="J75:J76" si="282">COUNTIF(L75:AP75,"X")</f>
        <v>3</v>
      </c>
      <c r="K75" s="52">
        <f t="shared" si="266"/>
        <v>0</v>
      </c>
      <c r="L75" s="209"/>
      <c r="M75" s="48"/>
      <c r="N75" s="48"/>
      <c r="O75" s="48"/>
      <c r="P75" s="48"/>
      <c r="Q75" s="209" t="s">
        <v>19</v>
      </c>
      <c r="R75" s="48" t="s">
        <v>135</v>
      </c>
      <c r="S75" s="48" t="s">
        <v>135</v>
      </c>
      <c r="T75" s="209" t="s">
        <v>19</v>
      </c>
      <c r="U75" s="48" t="s">
        <v>135</v>
      </c>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83">COUNTIF(AS75:BW75,"X")</f>
        <v>0</v>
      </c>
      <c r="AR75" s="52">
        <f t="shared" si="267"/>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si="262"/>
        <v>0</v>
      </c>
      <c r="BZ75" s="48"/>
      <c r="CA75" s="48"/>
      <c r="CB75" s="48"/>
      <c r="CC75" s="48"/>
      <c r="CD75" s="48"/>
      <c r="CE75" s="48"/>
      <c r="CF75" s="48"/>
      <c r="CG75" s="48"/>
      <c r="CH75" s="48"/>
      <c r="CI75" s="48"/>
      <c r="CJ75" s="48"/>
      <c r="CK75" s="48"/>
      <c r="CL75" s="48"/>
      <c r="CM75" s="48"/>
      <c r="CN75" s="48"/>
      <c r="CO75" s="48"/>
      <c r="CP75" s="48"/>
      <c r="CQ75" s="48"/>
      <c r="CR75" s="48"/>
      <c r="CS75" s="48"/>
      <c r="CT75" s="48"/>
      <c r="CU75" s="48"/>
      <c r="CV75" s="48"/>
      <c r="CW75" s="48"/>
      <c r="CX75" s="48"/>
      <c r="CY75" s="48"/>
      <c r="CZ75" s="48"/>
      <c r="DA75" s="48"/>
      <c r="DB75" s="48"/>
      <c r="DC75" s="48"/>
      <c r="DD75" s="51">
        <f t="shared" ref="DD75:DD76" si="284">COUNTIF(DF75:EJ75,"X")</f>
        <v>0</v>
      </c>
      <c r="DE75" s="52">
        <f t="shared" si="268"/>
        <v>0</v>
      </c>
      <c r="DF75" s="48"/>
      <c r="DG75" s="48"/>
      <c r="DH75" s="48"/>
      <c r="DI75" s="48"/>
      <c r="DJ75" s="48"/>
      <c r="DK75" s="48"/>
      <c r="DL75" s="48"/>
      <c r="DM75" s="48"/>
      <c r="DN75" s="48"/>
      <c r="DO75" s="48"/>
      <c r="DP75" s="48"/>
      <c r="DQ75" s="48"/>
      <c r="DR75" s="48"/>
      <c r="DS75" s="48"/>
      <c r="DT75" s="48"/>
      <c r="DU75" s="48"/>
      <c r="DV75" s="48"/>
      <c r="DW75" s="48"/>
      <c r="DX75" s="48"/>
      <c r="DY75" s="48"/>
      <c r="DZ75" s="48"/>
      <c r="EA75" s="53"/>
      <c r="EB75" s="48"/>
      <c r="EC75" s="48"/>
      <c r="ED75" s="48"/>
      <c r="EE75" s="48"/>
      <c r="EF75" s="48"/>
      <c r="EG75" s="48"/>
      <c r="EH75" s="48"/>
      <c r="EI75" s="48"/>
      <c r="EJ75" s="48"/>
      <c r="EK75" s="51">
        <f>COUNTIF(EM75:FP75,"X")</f>
        <v>0</v>
      </c>
      <c r="EL75" s="52">
        <f t="shared" si="264"/>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85">COUNTIF(FS75:GW75,"X")</f>
        <v>0</v>
      </c>
      <c r="FR75" s="52">
        <f t="shared" si="269"/>
        <v>0</v>
      </c>
      <c r="FS75" s="48"/>
      <c r="FT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x14ac:dyDescent="0.35">
      <c r="C76" s="369"/>
      <c r="D76" s="393"/>
      <c r="E76" s="396"/>
      <c r="F76" s="377"/>
      <c r="G76" s="53" t="s">
        <v>47</v>
      </c>
      <c r="H76" s="54" t="s">
        <v>30</v>
      </c>
      <c r="I76" s="60">
        <f t="shared" si="251"/>
        <v>0</v>
      </c>
      <c r="J76" s="56">
        <f t="shared" si="282"/>
        <v>0</v>
      </c>
      <c r="K76" s="57">
        <f t="shared" si="266"/>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83"/>
        <v>0</v>
      </c>
      <c r="AR76" s="57">
        <f t="shared" si="267"/>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84"/>
        <v>0</v>
      </c>
      <c r="DE76" s="57">
        <f t="shared" si="268"/>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64"/>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85"/>
        <v>0</v>
      </c>
      <c r="FR76" s="57">
        <f t="shared" si="269"/>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x14ac:dyDescent="0.35">
      <c r="C77" s="370"/>
      <c r="D77" s="393"/>
      <c r="E77" s="397"/>
      <c r="F77" s="377"/>
      <c r="G77" s="58" t="s">
        <v>48</v>
      </c>
      <c r="H77" s="54" t="s">
        <v>30</v>
      </c>
      <c r="I77" s="60">
        <f t="shared" si="251"/>
        <v>5</v>
      </c>
      <c r="J77" s="61" t="s">
        <v>30</v>
      </c>
      <c r="K77" s="62">
        <f t="shared" si="266"/>
        <v>5</v>
      </c>
      <c r="L77" s="58"/>
      <c r="M77" s="58"/>
      <c r="N77" s="211"/>
      <c r="O77" s="58"/>
      <c r="P77" s="58"/>
      <c r="Q77" s="58"/>
      <c r="R77" s="58">
        <v>2</v>
      </c>
      <c r="S77" s="211"/>
      <c r="T77" s="58"/>
      <c r="U77" s="58">
        <v>3</v>
      </c>
      <c r="V77" s="58"/>
      <c r="W77" s="58"/>
      <c r="X77" s="58"/>
      <c r="Y77" s="58"/>
      <c r="Z77" s="58"/>
      <c r="AA77" s="58"/>
      <c r="AB77" s="58"/>
      <c r="AC77" s="58"/>
      <c r="AD77" s="58"/>
      <c r="AE77" s="58"/>
      <c r="AF77" s="58"/>
      <c r="AG77" s="58"/>
      <c r="AH77" s="58"/>
      <c r="AI77" s="58"/>
      <c r="AJ77" s="211"/>
      <c r="AK77" s="58"/>
      <c r="AL77" s="58"/>
      <c r="AM77" s="58"/>
      <c r="AN77" s="58"/>
      <c r="AO77" s="58"/>
      <c r="AP77" s="58"/>
      <c r="AQ77" s="61" t="s">
        <v>30</v>
      </c>
      <c r="AR77" s="62">
        <f t="shared" si="267"/>
        <v>0</v>
      </c>
      <c r="AS77" s="58"/>
      <c r="AT77" s="58"/>
      <c r="AU77" s="58"/>
      <c r="AV77" s="58"/>
      <c r="AW77" s="58"/>
      <c r="AX77" s="58"/>
      <c r="AY77" s="58"/>
      <c r="AZ77" s="58"/>
      <c r="BA77" s="58"/>
      <c r="BB77" s="58"/>
      <c r="BC77" s="58"/>
      <c r="BD77" s="58"/>
      <c r="BE77" s="58"/>
      <c r="BF77" s="58"/>
      <c r="BG77" s="58"/>
      <c r="BH77" s="58"/>
      <c r="BI77" s="58"/>
      <c r="BJ77" s="58"/>
      <c r="BK77" s="58"/>
      <c r="BL77" s="58"/>
      <c r="BM77" s="58"/>
      <c r="BN77" s="211"/>
      <c r="BO77" s="58"/>
      <c r="BP77" s="58"/>
      <c r="BQ77" s="58"/>
      <c r="BR77" s="58"/>
      <c r="BS77" s="58"/>
      <c r="BT77" s="58"/>
      <c r="BU77" s="211"/>
      <c r="BV77" s="58"/>
      <c r="BW77" s="58"/>
      <c r="BX77" s="61" t="s">
        <v>30</v>
      </c>
      <c r="BY77" s="62">
        <f t="shared" si="262"/>
        <v>0</v>
      </c>
      <c r="BZ77" s="58"/>
      <c r="CA77" s="58"/>
      <c r="CB77" s="58"/>
      <c r="CC77" s="58"/>
      <c r="CD77" s="211"/>
      <c r="CE77" s="58"/>
      <c r="CF77" s="58"/>
      <c r="CG77" s="58"/>
      <c r="CH77" s="58"/>
      <c r="CI77" s="58"/>
      <c r="CJ77" s="58"/>
      <c r="CK77" s="211"/>
      <c r="CL77" s="58"/>
      <c r="CM77" s="58"/>
      <c r="CN77" s="58"/>
      <c r="CO77" s="58"/>
      <c r="CP77" s="58"/>
      <c r="CQ77" s="58"/>
      <c r="CR77" s="58"/>
      <c r="CS77" s="58"/>
      <c r="CT77" s="58"/>
      <c r="CU77" s="58"/>
      <c r="CV77" s="58"/>
      <c r="CW77" s="58"/>
      <c r="CX77" s="58"/>
      <c r="CY77" s="211"/>
      <c r="CZ77" s="58"/>
      <c r="DA77" s="58"/>
      <c r="DB77" s="58"/>
      <c r="DC77" s="58"/>
      <c r="DD77" s="61" t="s">
        <v>30</v>
      </c>
      <c r="DE77" s="62">
        <f t="shared" si="268"/>
        <v>0</v>
      </c>
      <c r="DF77" s="58"/>
      <c r="DG77" s="58"/>
      <c r="DH77" s="58"/>
      <c r="DI77" s="58"/>
      <c r="DJ77" s="58"/>
      <c r="DK77" s="58"/>
      <c r="DL77" s="58"/>
      <c r="DM77" s="58"/>
      <c r="DN77" s="58"/>
      <c r="DO77" s="211"/>
      <c r="DP77" s="58"/>
      <c r="DQ77" s="58"/>
      <c r="DR77" s="58"/>
      <c r="DS77" s="58"/>
      <c r="DT77" s="58"/>
      <c r="DU77" s="58"/>
      <c r="DV77" s="211"/>
      <c r="DW77" s="58"/>
      <c r="DX77" s="58"/>
      <c r="DY77" s="58"/>
      <c r="DZ77" s="58"/>
      <c r="EA77" s="48"/>
      <c r="EB77" s="58"/>
      <c r="EC77" s="211"/>
      <c r="ED77" s="58"/>
      <c r="EE77" s="58"/>
      <c r="EF77" s="58"/>
      <c r="EG77" s="58"/>
      <c r="EH77" s="58"/>
      <c r="EI77" s="58"/>
      <c r="EJ77" s="58"/>
      <c r="EK77" s="61" t="s">
        <v>30</v>
      </c>
      <c r="EL77" s="62">
        <f t="shared" si="264"/>
        <v>0</v>
      </c>
      <c r="EM77" s="58"/>
      <c r="EN77" s="58"/>
      <c r="EO77" s="58"/>
      <c r="EP77" s="58"/>
      <c r="EQ77" s="58"/>
      <c r="ER77" s="58"/>
      <c r="ES77" s="58"/>
      <c r="ET77" s="58"/>
      <c r="EU77" s="58"/>
      <c r="EV77" s="58"/>
      <c r="EW77" s="58"/>
      <c r="EX77" s="58"/>
      <c r="EY77" s="58"/>
      <c r="EZ77" s="58"/>
      <c r="FA77" s="58"/>
      <c r="FB77" s="58"/>
      <c r="FC77" s="58"/>
      <c r="FD77" s="58"/>
      <c r="FE77" s="58"/>
      <c r="FF77" s="58"/>
      <c r="FG77" s="211"/>
      <c r="FH77" s="58"/>
      <c r="FI77" s="58"/>
      <c r="FJ77" s="58"/>
      <c r="FK77" s="58"/>
      <c r="FL77" s="58"/>
      <c r="FM77" s="58"/>
      <c r="FN77" s="58"/>
      <c r="FO77" s="58"/>
      <c r="FP77" s="58"/>
      <c r="FQ77" s="61" t="s">
        <v>30</v>
      </c>
      <c r="FR77" s="62">
        <f t="shared" si="269"/>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s="7" customFormat="1" ht="21" customHeight="1" x14ac:dyDescent="0.35">
      <c r="C78" s="368">
        <f>IF(D78="","-",SUBTOTAL(3,$D$24:D78))</f>
        <v>19</v>
      </c>
      <c r="D78" s="371" t="s">
        <v>77</v>
      </c>
      <c r="E78" s="374" t="str">
        <f>IFERROR(VLOOKUP(D78,'employee list'!$C:$E,2,0),"-")</f>
        <v>Nguyễn Văn Biển</v>
      </c>
      <c r="F78" s="377" t="str">
        <f>IFERROR(VLOOKUP(D78,'employee list'!$C:$E,3,0),"-")</f>
        <v>Supervisor</v>
      </c>
      <c r="G78" s="48" t="s">
        <v>44</v>
      </c>
      <c r="H78" s="49" t="s">
        <v>30</v>
      </c>
      <c r="I78" s="60">
        <f t="shared" si="251"/>
        <v>0</v>
      </c>
      <c r="J78" s="51">
        <f t="shared" ref="J78:J79" si="286">COUNTIF(L78:AP78,"X")</f>
        <v>5</v>
      </c>
      <c r="K78" s="52">
        <f t="shared" ref="K78:K80" si="287">SUM(L78:AP78)</f>
        <v>0</v>
      </c>
      <c r="L78" s="48"/>
      <c r="M78" s="48"/>
      <c r="N78" s="48"/>
      <c r="O78" s="48"/>
      <c r="P78" s="48"/>
      <c r="Q78" s="48" t="s">
        <v>135</v>
      </c>
      <c r="R78" s="48" t="s">
        <v>135</v>
      </c>
      <c r="S78" s="48" t="s">
        <v>135</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88">COUNTIF(AS78:BW78,"X")</f>
        <v>0</v>
      </c>
      <c r="AR78" s="52">
        <f t="shared" ref="AR78:AR80" si="28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90">SUM(BZ78:DC78)</f>
        <v>0</v>
      </c>
      <c r="BZ78" s="48"/>
      <c r="CA78" s="48"/>
      <c r="CB78" s="48"/>
      <c r="CC78" s="48"/>
      <c r="CD78" s="209"/>
      <c r="CE78" s="48"/>
      <c r="CF78" s="48"/>
      <c r="CG78" s="48"/>
      <c r="CH78" s="48"/>
      <c r="CI78" s="48"/>
      <c r="CJ78" s="48"/>
      <c r="CK78" s="48"/>
      <c r="CL78" s="48"/>
      <c r="CM78" s="48"/>
      <c r="CN78" s="48"/>
      <c r="CO78" s="48"/>
      <c r="CP78" s="48"/>
      <c r="CQ78" s="48"/>
      <c r="CR78" s="213"/>
      <c r="CS78" s="48"/>
      <c r="CT78" s="48"/>
      <c r="CU78" s="48"/>
      <c r="CV78" s="48"/>
      <c r="CW78" s="48"/>
      <c r="CX78" s="48"/>
      <c r="CY78" s="48"/>
      <c r="CZ78" s="48"/>
      <c r="DA78" s="48"/>
      <c r="DB78" s="48"/>
      <c r="DC78" s="48"/>
      <c r="DD78" s="51">
        <f t="shared" ref="DD78:DD79" si="291">COUNTIF(DF78:EJ78,"X")</f>
        <v>0</v>
      </c>
      <c r="DE78" s="52">
        <f t="shared" ref="DE78:DE80" si="29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209"/>
      <c r="ED78" s="48"/>
      <c r="EE78" s="48"/>
      <c r="EF78" s="48"/>
      <c r="EG78" s="48"/>
      <c r="EH78" s="48"/>
      <c r="EI78" s="48"/>
      <c r="EJ78" s="48"/>
      <c r="EK78" s="51">
        <f>COUNTIF(EM78:FP78,"X")</f>
        <v>0</v>
      </c>
      <c r="EL78" s="52">
        <f t="shared" ref="EL78:EL80" si="293">SUM(EM78:FP78)</f>
        <v>0</v>
      </c>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94">COUNTIF(FS78:GW78,"X")</f>
        <v>0</v>
      </c>
      <c r="FR78" s="52">
        <f t="shared" ref="FR78:FR80" si="29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s="7" customFormat="1" ht="21" customHeight="1" x14ac:dyDescent="0.35">
      <c r="C79" s="369"/>
      <c r="D79" s="372"/>
      <c r="E79" s="375"/>
      <c r="F79" s="377"/>
      <c r="G79" s="53" t="s">
        <v>47</v>
      </c>
      <c r="H79" s="54" t="s">
        <v>30</v>
      </c>
      <c r="I79" s="60">
        <f t="shared" si="251"/>
        <v>0</v>
      </c>
      <c r="J79" s="56">
        <f t="shared" si="286"/>
        <v>0</v>
      </c>
      <c r="K79" s="57">
        <f t="shared" si="287"/>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88"/>
        <v>0</v>
      </c>
      <c r="AR79" s="57">
        <f t="shared" si="28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9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91"/>
        <v>0</v>
      </c>
      <c r="DE79" s="57">
        <f t="shared" si="29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9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94"/>
        <v>0</v>
      </c>
      <c r="FR79" s="57">
        <f t="shared" si="29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s="7" customFormat="1" ht="21" customHeight="1" x14ac:dyDescent="0.35">
      <c r="C80" s="370"/>
      <c r="D80" s="373"/>
      <c r="E80" s="376"/>
      <c r="F80" s="377"/>
      <c r="G80" s="58" t="s">
        <v>48</v>
      </c>
      <c r="H80" s="54" t="s">
        <v>30</v>
      </c>
      <c r="I80" s="60">
        <f t="shared" si="251"/>
        <v>10</v>
      </c>
      <c r="J80" s="61" t="s">
        <v>30</v>
      </c>
      <c r="K80" s="62">
        <f t="shared" si="287"/>
        <v>10</v>
      </c>
      <c r="L80" s="58"/>
      <c r="M80" s="58"/>
      <c r="N80" s="58"/>
      <c r="O80" s="58"/>
      <c r="P80" s="58"/>
      <c r="Q80" s="58">
        <v>2</v>
      </c>
      <c r="R80" s="58">
        <v>2</v>
      </c>
      <c r="S80" s="58">
        <v>2</v>
      </c>
      <c r="T80" s="58">
        <v>2</v>
      </c>
      <c r="U80" s="58">
        <v>2</v>
      </c>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8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9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9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93"/>
        <v>0</v>
      </c>
      <c r="EM80" s="58"/>
      <c r="EN80" s="58"/>
      <c r="EO80" s="58"/>
      <c r="EP80" s="58"/>
      <c r="EQ80" s="58"/>
      <c r="ER80" s="58"/>
      <c r="ES80" s="211"/>
      <c r="ET80" s="58"/>
      <c r="EU80" s="58"/>
      <c r="EV80" s="58"/>
      <c r="EW80" s="58"/>
      <c r="EX80" s="58"/>
      <c r="EY80" s="58"/>
      <c r="EZ80" s="211"/>
      <c r="FA80" s="58"/>
      <c r="FB80" s="58"/>
      <c r="FC80" s="58"/>
      <c r="FD80" s="58"/>
      <c r="FE80" s="58"/>
      <c r="FF80" s="58"/>
      <c r="FG80" s="58"/>
      <c r="FH80" s="58"/>
      <c r="FI80" s="58"/>
      <c r="FJ80" s="58"/>
      <c r="FK80" s="58"/>
      <c r="FL80" s="58"/>
      <c r="FM80" s="58"/>
      <c r="FN80" s="58"/>
      <c r="FO80" s="58"/>
      <c r="FP80" s="58"/>
      <c r="FQ80" s="61" t="s">
        <v>30</v>
      </c>
      <c r="FR80" s="62">
        <f t="shared" si="29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customHeight="1" x14ac:dyDescent="0.3">
      <c r="C81" s="368">
        <f>IF(D81="","-",SUBTOTAL(3,$D$24:D81))</f>
        <v>20</v>
      </c>
      <c r="D81" s="393" t="s">
        <v>82</v>
      </c>
      <c r="E81" s="395" t="str">
        <f>IFERROR(VLOOKUP(D81,'employee list'!$C:$E,2,0),"-")</f>
        <v>Bùi Trắc Bảo</v>
      </c>
      <c r="F81" s="377" t="str">
        <f>IFERROR(VLOOKUP(D81,'employee list'!$C:$E,3,0),"-")</f>
        <v>Operator</v>
      </c>
      <c r="G81" s="48" t="s">
        <v>44</v>
      </c>
      <c r="H81" s="49" t="s">
        <v>30</v>
      </c>
      <c r="I81" s="60">
        <f t="shared" si="251"/>
        <v>0</v>
      </c>
      <c r="J81" s="51">
        <f t="shared" ref="J81:J82" si="296">COUNTIF(L81:AP81,"X")</f>
        <v>3</v>
      </c>
      <c r="K81" s="52">
        <f t="shared" ref="K81:K83" si="297">SUM(L81:AP81)</f>
        <v>0</v>
      </c>
      <c r="L81" s="209"/>
      <c r="M81" s="48"/>
      <c r="N81" s="48"/>
      <c r="O81" s="48"/>
      <c r="P81" s="48"/>
      <c r="Q81" s="209" t="s">
        <v>19</v>
      </c>
      <c r="R81" s="48" t="s">
        <v>135</v>
      </c>
      <c r="S81" s="48" t="s">
        <v>135</v>
      </c>
      <c r="T81" s="209" t="s">
        <v>19</v>
      </c>
      <c r="U81" s="48" t="s">
        <v>135</v>
      </c>
      <c r="V81" s="48"/>
      <c r="W81" s="48"/>
      <c r="X81" s="48"/>
      <c r="Y81" s="48"/>
      <c r="Z81" s="48"/>
      <c r="AA81" s="48"/>
      <c r="AB81" s="48"/>
      <c r="AC81" s="48"/>
      <c r="AD81" s="48"/>
      <c r="AE81" s="48"/>
      <c r="AF81" s="48"/>
      <c r="AG81" s="48"/>
      <c r="AH81" s="48"/>
      <c r="AI81" s="48"/>
      <c r="AJ81" s="48"/>
      <c r="AK81" s="48"/>
      <c r="AL81" s="48"/>
      <c r="AM81" s="48"/>
      <c r="AN81" s="48"/>
      <c r="AO81" s="48"/>
      <c r="AP81" s="48"/>
      <c r="AQ81" s="51">
        <f t="shared" ref="AQ81:AQ82" si="298">COUNTIF(AS81:BW81,"X")</f>
        <v>0</v>
      </c>
      <c r="AR81" s="52">
        <f t="shared" ref="AR81:AR83" si="299">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52">
        <f t="shared" ref="BY81:BY83" si="300">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 t="shared" ref="DD81:DD82" si="301">COUNTIF(DF81:EJ81,"X")</f>
        <v>0</v>
      </c>
      <c r="DE81" s="52">
        <f t="shared" ref="DE81:DE83" si="302">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52">
        <f t="shared" ref="EL81:EL83" si="303">SUM(EM81:FP81)</f>
        <v>0</v>
      </c>
      <c r="EM81" s="48"/>
      <c r="EN81" s="48"/>
      <c r="EO81" s="48"/>
      <c r="EP81" s="48"/>
      <c r="EQ81" s="48"/>
      <c r="ER81" s="48"/>
      <c r="ES81" s="209"/>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 t="shared" ref="FQ81:FQ82" si="304">COUNTIF(FS81:GW81,"X")</f>
        <v>0</v>
      </c>
      <c r="FR81" s="52">
        <f t="shared" ref="FR81:FR83" si="30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48"/>
    </row>
    <row r="82" spans="3:205" ht="21" customHeight="1" x14ac:dyDescent="0.3">
      <c r="C82" s="369"/>
      <c r="D82" s="393"/>
      <c r="E82" s="396"/>
      <c r="F82" s="377"/>
      <c r="G82" s="53" t="s">
        <v>47</v>
      </c>
      <c r="H82" s="54" t="s">
        <v>30</v>
      </c>
      <c r="I82" s="60">
        <f t="shared" si="251"/>
        <v>0</v>
      </c>
      <c r="J82" s="56">
        <f t="shared" si="296"/>
        <v>0</v>
      </c>
      <c r="K82" s="57">
        <f t="shared" si="297"/>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 t="shared" si="298"/>
        <v>0</v>
      </c>
      <c r="AR82" s="57">
        <f t="shared" si="299"/>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57">
        <f t="shared" si="300"/>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 t="shared" si="301"/>
        <v>0</v>
      </c>
      <c r="DE82" s="57">
        <f t="shared" si="302"/>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57">
        <f t="shared" si="303"/>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 t="shared" si="304"/>
        <v>0</v>
      </c>
      <c r="FR82" s="57">
        <f t="shared" si="30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3"/>
    </row>
    <row r="83" spans="3:205" ht="21" customHeight="1" x14ac:dyDescent="0.3">
      <c r="C83" s="370"/>
      <c r="D83" s="393"/>
      <c r="E83" s="397"/>
      <c r="F83" s="377"/>
      <c r="G83" s="58" t="s">
        <v>48</v>
      </c>
      <c r="H83" s="59" t="s">
        <v>30</v>
      </c>
      <c r="I83" s="60">
        <f t="shared" si="251"/>
        <v>6</v>
      </c>
      <c r="J83" s="61" t="s">
        <v>30</v>
      </c>
      <c r="K83" s="62">
        <f t="shared" si="297"/>
        <v>6</v>
      </c>
      <c r="L83" s="58"/>
      <c r="M83" s="58"/>
      <c r="N83" s="58"/>
      <c r="O83" s="58"/>
      <c r="P83" s="58"/>
      <c r="Q83" s="58"/>
      <c r="R83" s="58">
        <v>2</v>
      </c>
      <c r="S83" s="58">
        <v>2</v>
      </c>
      <c r="T83" s="58"/>
      <c r="U83" s="58">
        <v>2</v>
      </c>
      <c r="V83" s="58"/>
      <c r="W83" s="58"/>
      <c r="X83" s="58"/>
      <c r="Y83" s="58"/>
      <c r="Z83" s="58"/>
      <c r="AA83" s="58"/>
      <c r="AB83" s="58"/>
      <c r="AC83" s="58"/>
      <c r="AD83" s="58"/>
      <c r="AE83" s="58"/>
      <c r="AF83" s="58"/>
      <c r="AG83" s="58"/>
      <c r="AH83" s="58"/>
      <c r="AI83" s="58"/>
      <c r="AJ83" s="58"/>
      <c r="AK83" s="58"/>
      <c r="AL83" s="58"/>
      <c r="AM83" s="58"/>
      <c r="AN83" s="58"/>
      <c r="AO83" s="58"/>
      <c r="AP83" s="58"/>
      <c r="AQ83" s="61" t="s">
        <v>30</v>
      </c>
      <c r="AR83" s="62">
        <f t="shared" si="299"/>
        <v>0</v>
      </c>
      <c r="AS83" s="58"/>
      <c r="AT83" s="58"/>
      <c r="AU83" s="58"/>
      <c r="AV83" s="58"/>
      <c r="AW83" s="58"/>
      <c r="AX83" s="58"/>
      <c r="AY83" s="58"/>
      <c r="AZ83" s="58"/>
      <c r="BA83" s="58"/>
      <c r="BB83" s="58"/>
      <c r="BC83" s="58"/>
      <c r="BD83" s="58"/>
      <c r="BE83" s="58"/>
      <c r="BF83" s="58"/>
      <c r="BG83" s="58"/>
      <c r="BH83" s="58"/>
      <c r="BI83" s="58"/>
      <c r="BJ83" s="58"/>
      <c r="BK83" s="58"/>
      <c r="BL83" s="58"/>
      <c r="BM83" s="58"/>
      <c r="BN83" s="58"/>
      <c r="BO83" s="58"/>
      <c r="BP83" s="58"/>
      <c r="BQ83" s="58"/>
      <c r="BR83" s="58"/>
      <c r="BS83" s="58"/>
      <c r="BT83" s="58"/>
      <c r="BU83" s="58"/>
      <c r="BV83" s="58"/>
      <c r="BW83" s="58"/>
      <c r="BX83" s="61" t="s">
        <v>30</v>
      </c>
      <c r="BY83" s="62">
        <f t="shared" si="300"/>
        <v>0</v>
      </c>
      <c r="BZ83" s="58"/>
      <c r="CA83" s="58"/>
      <c r="CB83" s="58"/>
      <c r="CC83" s="58"/>
      <c r="CD83" s="58"/>
      <c r="CE83" s="58"/>
      <c r="CF83" s="58"/>
      <c r="CG83" s="58"/>
      <c r="CH83" s="58"/>
      <c r="CI83" s="58"/>
      <c r="CJ83" s="58"/>
      <c r="CK83" s="211"/>
      <c r="CL83" s="58"/>
      <c r="CM83" s="58"/>
      <c r="CN83" s="58"/>
      <c r="CO83" s="58"/>
      <c r="CP83" s="58"/>
      <c r="CQ83" s="58"/>
      <c r="CR83" s="211"/>
      <c r="CS83" s="58"/>
      <c r="CT83" s="58"/>
      <c r="CU83" s="58"/>
      <c r="CV83" s="58"/>
      <c r="CW83" s="58"/>
      <c r="CX83" s="58"/>
      <c r="CY83" s="58"/>
      <c r="CZ83" s="58"/>
      <c r="DA83" s="58"/>
      <c r="DB83" s="58"/>
      <c r="DC83" s="58"/>
      <c r="DD83" s="61" t="s">
        <v>30</v>
      </c>
      <c r="DE83" s="62">
        <f t="shared" si="302"/>
        <v>0</v>
      </c>
      <c r="DF83" s="58"/>
      <c r="DG83" s="58"/>
      <c r="DH83" s="58"/>
      <c r="DI83" s="58"/>
      <c r="DJ83" s="58"/>
      <c r="DK83" s="58"/>
      <c r="DL83" s="58"/>
      <c r="DM83" s="58"/>
      <c r="DN83" s="58"/>
      <c r="DO83" s="58"/>
      <c r="DP83" s="58"/>
      <c r="DQ83" s="58"/>
      <c r="DR83" s="58"/>
      <c r="DS83" s="58"/>
      <c r="DT83" s="58"/>
      <c r="DU83" s="58"/>
      <c r="DV83" s="58"/>
      <c r="DW83" s="58"/>
      <c r="DX83" s="58"/>
      <c r="DY83" s="58"/>
      <c r="DZ83" s="58"/>
      <c r="EA83" s="48"/>
      <c r="EB83" s="58"/>
      <c r="EC83" s="58"/>
      <c r="ED83" s="58"/>
      <c r="EE83" s="58"/>
      <c r="EF83" s="58"/>
      <c r="EG83" s="58"/>
      <c r="EH83" s="58"/>
      <c r="EI83" s="58"/>
      <c r="EJ83" s="211"/>
      <c r="EK83" s="61" t="s">
        <v>30</v>
      </c>
      <c r="EL83" s="62">
        <f t="shared" si="303"/>
        <v>0</v>
      </c>
      <c r="EM83" s="58"/>
      <c r="EN83" s="58"/>
      <c r="EO83" s="58"/>
      <c r="EP83" s="58"/>
      <c r="EQ83" s="58"/>
      <c r="ER83" s="58"/>
      <c r="ES83" s="58"/>
      <c r="ET83" s="58"/>
      <c r="EU83" s="58"/>
      <c r="EV83" s="58"/>
      <c r="EW83" s="58"/>
      <c r="EX83" s="58"/>
      <c r="EY83" s="58"/>
      <c r="EZ83" s="58"/>
      <c r="FA83" s="58"/>
      <c r="FB83" s="58"/>
      <c r="FC83" s="58"/>
      <c r="FD83" s="58"/>
      <c r="FE83" s="58"/>
      <c r="FF83" s="58"/>
      <c r="FG83" s="211"/>
      <c r="FH83" s="58"/>
      <c r="FI83" s="58"/>
      <c r="FJ83" s="58"/>
      <c r="FK83" s="58"/>
      <c r="FL83" s="58"/>
      <c r="FM83" s="58"/>
      <c r="FN83" s="58"/>
      <c r="FO83" s="58"/>
      <c r="FP83" s="58"/>
      <c r="FQ83" s="61" t="s">
        <v>30</v>
      </c>
      <c r="FR83" s="62">
        <f t="shared" si="30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8"/>
    </row>
    <row r="84" spans="3:205" ht="21" customHeight="1" x14ac:dyDescent="0.3">
      <c r="C84" s="368">
        <f>IF(D84="","-",SUBTOTAL(3,$D$24:D84))</f>
        <v>21</v>
      </c>
      <c r="D84" s="384" t="s">
        <v>94</v>
      </c>
      <c r="E84" s="378" t="str">
        <f>IFERROR(VLOOKUP(D84,'employee list'!$C:$E,2,0),"-")</f>
        <v>Lương Thị Thu Thuỷ</v>
      </c>
      <c r="F84" s="385" t="str">
        <f>IFERROR(VLOOKUP(D84,'employee list'!$C:$E,3,0),"-")</f>
        <v>Operator</v>
      </c>
      <c r="G84" s="48" t="s">
        <v>44</v>
      </c>
      <c r="H84" s="49" t="s">
        <v>30</v>
      </c>
      <c r="I84" s="60">
        <f t="shared" si="251"/>
        <v>0</v>
      </c>
      <c r="J84" s="51">
        <f>COUNTIF(L84:AP84,"X")</f>
        <v>0</v>
      </c>
      <c r="K84" s="178">
        <f t="shared" ref="K84:K86" si="306">SUM(L84:AP84)</f>
        <v>0</v>
      </c>
      <c r="L84" s="209"/>
      <c r="M84" s="209"/>
      <c r="N84" s="209"/>
      <c r="O84" s="48"/>
      <c r="P84" s="48"/>
      <c r="Q84" s="209" t="s">
        <v>13</v>
      </c>
      <c r="R84" s="209" t="s">
        <v>13</v>
      </c>
      <c r="S84" s="209" t="s">
        <v>13</v>
      </c>
      <c r="T84" s="209" t="s">
        <v>13</v>
      </c>
      <c r="U84" s="209" t="s">
        <v>13</v>
      </c>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307">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48"/>
      <c r="BV84" s="48"/>
      <c r="BW84" s="48"/>
      <c r="BX84" s="51">
        <f>COUNTIF(BZ84:DC84,"X")</f>
        <v>0</v>
      </c>
      <c r="BY84" s="178">
        <f t="shared" ref="BY84:BY86" si="308">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309">SUM(DF84:EJ84)</f>
        <v>0</v>
      </c>
      <c r="DF84" s="48"/>
      <c r="DG84" s="48"/>
      <c r="DH84" s="48"/>
      <c r="DI84" s="48"/>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310">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48"/>
      <c r="FO84" s="48"/>
      <c r="FP84" s="48"/>
      <c r="FQ84" s="51">
        <f>COUNTIF(FS84:GW84,"X")</f>
        <v>0</v>
      </c>
      <c r="FR84" s="178">
        <f t="shared" ref="FR84:FR86" si="311">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x14ac:dyDescent="0.3">
      <c r="C85" s="369"/>
      <c r="D85" s="384"/>
      <c r="E85" s="379"/>
      <c r="F85" s="385"/>
      <c r="G85" s="53" t="s">
        <v>47</v>
      </c>
      <c r="H85" s="54" t="s">
        <v>30</v>
      </c>
      <c r="I85" s="60">
        <f t="shared" si="251"/>
        <v>0</v>
      </c>
      <c r="J85" s="56">
        <f>COUNTIF(L85:AP85,"X")</f>
        <v>0</v>
      </c>
      <c r="K85" s="179">
        <f t="shared" si="306"/>
        <v>0</v>
      </c>
      <c r="L85" s="53"/>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307"/>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308"/>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309"/>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310"/>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311"/>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x14ac:dyDescent="0.3">
      <c r="C86" s="370"/>
      <c r="D86" s="384"/>
      <c r="E86" s="380"/>
      <c r="F86" s="385"/>
      <c r="G86" s="58" t="s">
        <v>48</v>
      </c>
      <c r="H86" s="59" t="s">
        <v>30</v>
      </c>
      <c r="I86" s="60">
        <f t="shared" si="251"/>
        <v>0</v>
      </c>
      <c r="J86" s="61" t="s">
        <v>30</v>
      </c>
      <c r="K86" s="62">
        <f t="shared" si="306"/>
        <v>0</v>
      </c>
      <c r="L86" s="58"/>
      <c r="M86" s="58"/>
      <c r="N86" s="58"/>
      <c r="O86" s="58"/>
      <c r="P86" s="58"/>
      <c r="Q86" s="58"/>
      <c r="R86" s="58"/>
      <c r="S86" s="58"/>
      <c r="T86" s="58"/>
      <c r="U86" s="58"/>
      <c r="V86" s="58"/>
      <c r="W86" s="58"/>
      <c r="X86" s="58"/>
      <c r="Y86" s="58"/>
      <c r="Z86" s="58"/>
      <c r="AA86" s="58"/>
      <c r="AB86" s="58"/>
      <c r="AC86" s="58"/>
      <c r="AD86" s="58"/>
      <c r="AE86" s="58"/>
      <c r="AF86" s="58"/>
      <c r="AG86" s="58"/>
      <c r="AH86" s="58"/>
      <c r="AI86" s="58"/>
      <c r="AJ86" s="211"/>
      <c r="AK86" s="58"/>
      <c r="AL86" s="58"/>
      <c r="AM86" s="58"/>
      <c r="AN86" s="58"/>
      <c r="AO86" s="58"/>
      <c r="AP86" s="58"/>
      <c r="AQ86" s="61" t="s">
        <v>30</v>
      </c>
      <c r="AR86" s="62">
        <f t="shared" si="307"/>
        <v>0</v>
      </c>
      <c r="AS86" s="211"/>
      <c r="AT86" s="58"/>
      <c r="AU86" s="58"/>
      <c r="AV86" s="58"/>
      <c r="AW86" s="58"/>
      <c r="AX86" s="58"/>
      <c r="AY86" s="58"/>
      <c r="AZ86" s="58"/>
      <c r="BA86" s="58"/>
      <c r="BB86" s="58"/>
      <c r="BC86" s="58"/>
      <c r="BD86" s="58"/>
      <c r="BE86" s="58"/>
      <c r="BF86" s="58"/>
      <c r="BG86" s="211"/>
      <c r="BH86" s="58"/>
      <c r="BI86" s="58"/>
      <c r="BJ86" s="58"/>
      <c r="BK86" s="58"/>
      <c r="BL86" s="58"/>
      <c r="BM86" s="58"/>
      <c r="BN86" s="211"/>
      <c r="BO86" s="58"/>
      <c r="BP86" s="58"/>
      <c r="BQ86" s="58"/>
      <c r="BR86" s="58"/>
      <c r="BS86" s="58"/>
      <c r="BT86" s="58"/>
      <c r="BU86" s="211"/>
      <c r="BV86" s="58"/>
      <c r="BW86" s="58"/>
      <c r="BX86" s="61" t="s">
        <v>30</v>
      </c>
      <c r="BY86" s="62">
        <f t="shared" si="308"/>
        <v>0</v>
      </c>
      <c r="BZ86" s="58"/>
      <c r="CA86" s="58"/>
      <c r="CB86" s="58"/>
      <c r="CC86" s="58"/>
      <c r="CD86" s="211"/>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309"/>
        <v>0</v>
      </c>
      <c r="DF86" s="58"/>
      <c r="DG86" s="58"/>
      <c r="DH86" s="211"/>
      <c r="DI86" s="58"/>
      <c r="DJ86" s="58"/>
      <c r="DK86" s="58"/>
      <c r="DL86" s="58"/>
      <c r="DM86" s="58"/>
      <c r="DN86" s="58"/>
      <c r="DO86" s="211"/>
      <c r="DP86" s="58"/>
      <c r="DQ86" s="58"/>
      <c r="DR86" s="58"/>
      <c r="DS86" s="58"/>
      <c r="DT86" s="58"/>
      <c r="DU86" s="58"/>
      <c r="DV86" s="211"/>
      <c r="DW86" s="58"/>
      <c r="DX86" s="58"/>
      <c r="DY86" s="58"/>
      <c r="DZ86" s="58"/>
      <c r="EA86" s="58"/>
      <c r="EB86" s="58"/>
      <c r="EC86" s="211"/>
      <c r="ED86" s="58"/>
      <c r="EE86" s="58"/>
      <c r="EF86" s="58"/>
      <c r="EG86" s="58"/>
      <c r="EH86" s="58"/>
      <c r="EI86" s="58"/>
      <c r="EJ86" s="211"/>
      <c r="EK86" s="61" t="s">
        <v>30</v>
      </c>
      <c r="EL86" s="62">
        <f t="shared" si="310"/>
        <v>0</v>
      </c>
      <c r="EM86" s="58"/>
      <c r="EN86" s="58"/>
      <c r="EO86" s="58"/>
      <c r="EP86" s="58"/>
      <c r="EQ86" s="58"/>
      <c r="ER86" s="58"/>
      <c r="ES86" s="211"/>
      <c r="ET86" s="58"/>
      <c r="EU86" s="58"/>
      <c r="EV86" s="58"/>
      <c r="EW86" s="58"/>
      <c r="EX86" s="58"/>
      <c r="EY86" s="58"/>
      <c r="EZ86" s="211"/>
      <c r="FA86" s="58"/>
      <c r="FB86" s="58"/>
      <c r="FC86" s="58"/>
      <c r="FD86" s="58"/>
      <c r="FE86" s="58"/>
      <c r="FF86" s="58"/>
      <c r="FG86" s="211"/>
      <c r="FH86" s="58"/>
      <c r="FI86" s="58"/>
      <c r="FJ86" s="58"/>
      <c r="FK86" s="58"/>
      <c r="FL86" s="58"/>
      <c r="FM86" s="58"/>
      <c r="FN86" s="58"/>
      <c r="FO86" s="58"/>
      <c r="FP86" s="58"/>
      <c r="FQ86" s="61" t="s">
        <v>30</v>
      </c>
      <c r="FR86" s="62">
        <f t="shared" si="311"/>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x14ac:dyDescent="0.3">
      <c r="C87" s="368">
        <f>IF(D87="","-",SUBTOTAL(3,$D$24:D87))</f>
        <v>22</v>
      </c>
      <c r="D87" s="381" t="s">
        <v>100</v>
      </c>
      <c r="E87" s="374" t="str">
        <f>IFERROR(VLOOKUP(D87,'employee list'!$C:$E,2,0),"-")</f>
        <v>Đinh Thị Kim Liên</v>
      </c>
      <c r="F87" s="377" t="str">
        <f>IFERROR(VLOOKUP(D87,'employee list'!$C:$E,3,0),"-")</f>
        <v>Operator</v>
      </c>
      <c r="G87" s="48" t="s">
        <v>44</v>
      </c>
      <c r="H87" s="49" t="s">
        <v>30</v>
      </c>
      <c r="I87" s="60">
        <f t="shared" si="251"/>
        <v>0</v>
      </c>
      <c r="J87" s="51">
        <f>COUNTIF(L87:AP87,"X")</f>
        <v>5</v>
      </c>
      <c r="K87" s="178">
        <f t="shared" ref="K87:K89" si="312">SUM(L87:AP87)</f>
        <v>0</v>
      </c>
      <c r="L87" s="48"/>
      <c r="M87" s="48"/>
      <c r="N87" s="48"/>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313">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209"/>
      <c r="BV87" s="48"/>
      <c r="BW87" s="48"/>
      <c r="BX87" s="51">
        <f>COUNTIF(BZ87:DC87,"X")</f>
        <v>0</v>
      </c>
      <c r="BY87" s="178">
        <f t="shared" ref="BY87:BY89" si="314">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315">SUM(DF87:EJ87)</f>
        <v>0</v>
      </c>
      <c r="DF87" s="48"/>
      <c r="DG87" s="48"/>
      <c r="DH87" s="48"/>
      <c r="DI87" s="213"/>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316">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209"/>
      <c r="FO87" s="48"/>
      <c r="FP87" s="48"/>
      <c r="FQ87" s="51">
        <f>COUNTIF(FS87:GW87,"X")</f>
        <v>0</v>
      </c>
      <c r="FR87" s="178">
        <f t="shared" ref="FR87:FR89" si="317">SUM(FS87:GW87)</f>
        <v>0</v>
      </c>
      <c r="FS87" s="48"/>
      <c r="FT87" s="48"/>
      <c r="FU87" s="48"/>
      <c r="FV87" s="48"/>
      <c r="FW87" s="48"/>
      <c r="FX87" s="48"/>
      <c r="FY87" s="48"/>
      <c r="FZ87" s="48"/>
      <c r="GA87" s="48"/>
      <c r="GB87" s="48"/>
      <c r="GC87" s="48"/>
      <c r="GD87" s="48"/>
      <c r="GE87" s="48"/>
      <c r="GF87" s="48"/>
      <c r="GG87" s="48"/>
      <c r="GH87" s="48"/>
      <c r="GI87" s="48"/>
      <c r="GJ87" s="48"/>
      <c r="GK87" s="48"/>
      <c r="GL87" s="48"/>
      <c r="GM87" s="48"/>
      <c r="GN87" s="48"/>
      <c r="GO87" s="48"/>
      <c r="GP87" s="48"/>
      <c r="GQ87" s="48"/>
      <c r="GR87" s="48"/>
      <c r="GS87" s="48"/>
      <c r="GT87" s="48"/>
      <c r="GU87" s="48"/>
      <c r="GV87" s="48"/>
      <c r="GW87" s="5"/>
    </row>
    <row r="88" spans="3:205" ht="21" customHeight="1" x14ac:dyDescent="0.3">
      <c r="C88" s="369"/>
      <c r="D88" s="382"/>
      <c r="E88" s="375"/>
      <c r="F88" s="377"/>
      <c r="G88" s="53" t="s">
        <v>47</v>
      </c>
      <c r="H88" s="54" t="s">
        <v>30</v>
      </c>
      <c r="I88" s="60">
        <f t="shared" si="251"/>
        <v>0</v>
      </c>
      <c r="J88" s="56">
        <f>COUNTIF(L88:AP88,"X")</f>
        <v>0</v>
      </c>
      <c r="K88" s="179">
        <f t="shared" si="312"/>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313"/>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314"/>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315"/>
        <v>0</v>
      </c>
      <c r="DF88" s="53"/>
      <c r="DG88" s="53"/>
      <c r="DH88" s="53"/>
      <c r="DI88" s="53"/>
      <c r="DJ88" s="53"/>
      <c r="DK88" s="53"/>
      <c r="DL88" s="53"/>
      <c r="DM88" s="53"/>
      <c r="DN88" s="53"/>
      <c r="DO88" s="53"/>
      <c r="DP88" s="53"/>
      <c r="DQ88" s="53"/>
      <c r="DR88" s="53"/>
      <c r="DS88" s="53"/>
      <c r="DT88" s="53"/>
      <c r="DU88" s="53"/>
      <c r="DV88" s="53"/>
      <c r="DW88" s="53"/>
      <c r="DX88" s="53"/>
      <c r="DY88" s="53"/>
      <c r="DZ88" s="53"/>
      <c r="EA88" s="58"/>
      <c r="EB88" s="53"/>
      <c r="EC88" s="53"/>
      <c r="ED88" s="53"/>
      <c r="EE88" s="53"/>
      <c r="EF88" s="53"/>
      <c r="EG88" s="53"/>
      <c r="EH88" s="53"/>
      <c r="EI88" s="53"/>
      <c r="EJ88" s="53"/>
      <c r="EK88" s="56">
        <f>COUNTIF(EM88:FP88,"X")</f>
        <v>0</v>
      </c>
      <c r="EL88" s="179">
        <f t="shared" si="316"/>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17"/>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
    </row>
    <row r="89" spans="3:205" ht="21" customHeight="1" x14ac:dyDescent="0.3">
      <c r="C89" s="370"/>
      <c r="D89" s="383"/>
      <c r="E89" s="376"/>
      <c r="F89" s="377"/>
      <c r="G89" s="58" t="s">
        <v>48</v>
      </c>
      <c r="H89" s="59" t="s">
        <v>30</v>
      </c>
      <c r="I89" s="60">
        <f t="shared" si="251"/>
        <v>10</v>
      </c>
      <c r="J89" s="61" t="s">
        <v>30</v>
      </c>
      <c r="K89" s="62">
        <f t="shared" si="312"/>
        <v>10</v>
      </c>
      <c r="L89" s="58"/>
      <c r="M89" s="58"/>
      <c r="N89" s="58"/>
      <c r="O89" s="58"/>
      <c r="P89" s="58"/>
      <c r="Q89" s="58">
        <v>2</v>
      </c>
      <c r="R89" s="58">
        <v>2</v>
      </c>
      <c r="S89" s="58">
        <v>2</v>
      </c>
      <c r="T89" s="58">
        <v>2</v>
      </c>
      <c r="U89" s="58">
        <v>2</v>
      </c>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313"/>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314"/>
        <v>0</v>
      </c>
      <c r="BZ89" s="58"/>
      <c r="CA89" s="58"/>
      <c r="CB89" s="58"/>
      <c r="CC89" s="58"/>
      <c r="CD89" s="58"/>
      <c r="CE89" s="58"/>
      <c r="CF89" s="58"/>
      <c r="CG89" s="58"/>
      <c r="CH89" s="58"/>
      <c r="CI89" s="58"/>
      <c r="CJ89" s="58"/>
      <c r="CK89" s="211"/>
      <c r="CL89" s="58"/>
      <c r="CM89" s="58"/>
      <c r="CN89" s="58"/>
      <c r="CO89" s="58"/>
      <c r="CP89" s="58"/>
      <c r="CQ89" s="58"/>
      <c r="CR89" s="211"/>
      <c r="CS89" s="58"/>
      <c r="CT89" s="58"/>
      <c r="CU89" s="58"/>
      <c r="CV89" s="58"/>
      <c r="CW89" s="58"/>
      <c r="CX89" s="58"/>
      <c r="CY89" s="211"/>
      <c r="CZ89" s="58"/>
      <c r="DA89" s="58"/>
      <c r="DB89" s="58"/>
      <c r="DC89" s="58"/>
      <c r="DD89" s="61" t="s">
        <v>30</v>
      </c>
      <c r="DE89" s="62">
        <f t="shared" si="315"/>
        <v>0</v>
      </c>
      <c r="DF89" s="58"/>
      <c r="DG89" s="58"/>
      <c r="DH89" s="212"/>
      <c r="DI89" s="58"/>
      <c r="DJ89" s="58"/>
      <c r="DK89" s="58"/>
      <c r="DL89" s="58"/>
      <c r="DM89" s="58"/>
      <c r="DN89" s="58"/>
      <c r="DO89" s="58"/>
      <c r="DP89" s="58"/>
      <c r="DQ89" s="58"/>
      <c r="DR89" s="58"/>
      <c r="DS89" s="58"/>
      <c r="DT89" s="58"/>
      <c r="DU89" s="58"/>
      <c r="DV89" s="58"/>
      <c r="DW89" s="58"/>
      <c r="DX89" s="58"/>
      <c r="DY89" s="58"/>
      <c r="DZ89" s="58"/>
      <c r="EA89" s="48"/>
      <c r="EB89" s="58"/>
      <c r="EC89" s="58"/>
      <c r="ED89" s="58"/>
      <c r="EE89" s="58"/>
      <c r="EF89" s="58"/>
      <c r="EG89" s="58"/>
      <c r="EH89" s="58"/>
      <c r="EI89" s="58"/>
      <c r="EJ89" s="58"/>
      <c r="EK89" s="61" t="s">
        <v>30</v>
      </c>
      <c r="EL89" s="62">
        <f t="shared" si="316"/>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17"/>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
    </row>
    <row r="90" spans="3:205" ht="21" customHeight="1" x14ac:dyDescent="0.3">
      <c r="C90" s="368">
        <f>IF(D90="","-",SUBTOTAL(3,$D$24:D90))</f>
        <v>23</v>
      </c>
      <c r="D90" s="381" t="s">
        <v>119</v>
      </c>
      <c r="E90" s="378" t="str">
        <f>IFERROR(VLOOKUP(D90,'employee list'!$C:$E,2,0),"-")</f>
        <v>Đỗ Văn Nhiều</v>
      </c>
      <c r="F90" s="377" t="str">
        <f>IFERROR(VLOOKUP(D90,'employee list'!$C:$E,3,0),"-")</f>
        <v>Operator</v>
      </c>
      <c r="G90" s="48" t="s">
        <v>44</v>
      </c>
      <c r="H90" s="49" t="s">
        <v>30</v>
      </c>
      <c r="I90" s="60">
        <f t="shared" si="251"/>
        <v>0</v>
      </c>
      <c r="J90" s="51">
        <f>COUNTIF(L90:AP90,"X")</f>
        <v>5</v>
      </c>
      <c r="K90" s="178">
        <f t="shared" ref="K90:K95" si="318">SUM(L90:AP90)</f>
        <v>0</v>
      </c>
      <c r="L90" s="48"/>
      <c r="M90" s="48"/>
      <c r="N90" s="48"/>
      <c r="O90" s="48"/>
      <c r="P90" s="48"/>
      <c r="Q90" s="48" t="s">
        <v>135</v>
      </c>
      <c r="R90" s="48" t="s">
        <v>135</v>
      </c>
      <c r="S90" s="48" t="s">
        <v>135</v>
      </c>
      <c r="T90" s="48" t="s">
        <v>135</v>
      </c>
      <c r="U90" s="48" t="s">
        <v>135</v>
      </c>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5" si="319">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5" si="320">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5" si="321">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5" si="322">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5" si="323">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5"/>
    </row>
    <row r="91" spans="3:205" ht="21" customHeight="1" x14ac:dyDescent="0.3">
      <c r="C91" s="369"/>
      <c r="D91" s="382"/>
      <c r="E91" s="379"/>
      <c r="F91" s="377"/>
      <c r="G91" s="53" t="s">
        <v>47</v>
      </c>
      <c r="H91" s="54" t="s">
        <v>30</v>
      </c>
      <c r="I91" s="60">
        <f t="shared" si="251"/>
        <v>0</v>
      </c>
      <c r="J91" s="56">
        <f>COUNTIF(L91:AP91,"X")</f>
        <v>0</v>
      </c>
      <c r="K91" s="179">
        <f t="shared" si="318"/>
        <v>0</v>
      </c>
      <c r="L91" s="53"/>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19"/>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20"/>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8"/>
      <c r="CW91" s="58"/>
      <c r="CX91" s="58"/>
      <c r="CY91" s="211"/>
      <c r="CZ91" s="53"/>
      <c r="DA91" s="53"/>
      <c r="DB91" s="53"/>
      <c r="DC91" s="53"/>
      <c r="DD91" s="56">
        <f>COUNTIF(DF91:EJ91,"X")</f>
        <v>0</v>
      </c>
      <c r="DE91" s="179">
        <f t="shared" si="321"/>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22"/>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23"/>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x14ac:dyDescent="0.3">
      <c r="C92" s="370"/>
      <c r="D92" s="383"/>
      <c r="E92" s="380"/>
      <c r="F92" s="377"/>
      <c r="G92" s="58" t="s">
        <v>48</v>
      </c>
      <c r="H92" s="59" t="s">
        <v>30</v>
      </c>
      <c r="I92" s="60">
        <f t="shared" si="251"/>
        <v>6</v>
      </c>
      <c r="J92" s="61" t="s">
        <v>30</v>
      </c>
      <c r="K92" s="62">
        <f t="shared" si="318"/>
        <v>6</v>
      </c>
      <c r="L92" s="211"/>
      <c r="M92" s="58"/>
      <c r="N92" s="58"/>
      <c r="O92" s="58"/>
      <c r="P92" s="58"/>
      <c r="Q92" s="211"/>
      <c r="R92" s="58">
        <v>2</v>
      </c>
      <c r="S92" s="58">
        <v>2</v>
      </c>
      <c r="T92" s="211"/>
      <c r="U92" s="58">
        <v>2</v>
      </c>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19"/>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20"/>
        <v>0</v>
      </c>
      <c r="BZ92" s="58"/>
      <c r="CA92" s="58"/>
      <c r="CB92" s="58"/>
      <c r="CC92" s="58"/>
      <c r="CD92" s="58"/>
      <c r="CE92" s="58"/>
      <c r="CF92" s="58"/>
      <c r="CG92" s="58"/>
      <c r="CH92" s="58"/>
      <c r="CI92" s="58"/>
      <c r="CJ92" s="58"/>
      <c r="CK92" s="211"/>
      <c r="CL92" s="58"/>
      <c r="CM92" s="58"/>
      <c r="CN92" s="58"/>
      <c r="CO92" s="58"/>
      <c r="CP92" s="58"/>
      <c r="CQ92" s="58"/>
      <c r="CR92" s="58"/>
      <c r="CS92" s="58"/>
      <c r="CT92" s="58"/>
      <c r="CW92" s="58"/>
      <c r="CX92" s="58"/>
      <c r="CY92" s="58"/>
      <c r="CZ92" s="58"/>
      <c r="DA92" s="58"/>
      <c r="DB92" s="58"/>
      <c r="DC92" s="58"/>
      <c r="DD92" s="61" t="s">
        <v>30</v>
      </c>
      <c r="DE92" s="62">
        <f t="shared" si="321"/>
        <v>0</v>
      </c>
      <c r="DF92" s="58"/>
      <c r="DG92" s="58"/>
      <c r="DH92" s="212"/>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22"/>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23"/>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x14ac:dyDescent="0.3">
      <c r="C93" s="368">
        <f>IF(D93="","-",SUBTOTAL(3,$D$24:D93))</f>
        <v>24</v>
      </c>
      <c r="D93" s="381" t="s">
        <v>120</v>
      </c>
      <c r="E93" s="374" t="str">
        <f>IFERROR(VLOOKUP(D93,'employee list'!$C:$E,2,0),"-")</f>
        <v>Nguyễn Văn Kiên</v>
      </c>
      <c r="F93" s="377" t="str">
        <f>IFERROR(VLOOKUP(D93,'employee list'!$C:$E,3,0),"-")</f>
        <v>Operator</v>
      </c>
      <c r="G93" s="48" t="s">
        <v>44</v>
      </c>
      <c r="H93" s="49" t="s">
        <v>30</v>
      </c>
      <c r="I93" s="60">
        <f t="shared" si="251"/>
        <v>0</v>
      </c>
      <c r="J93" s="51">
        <f>COUNTIF(L93:AP93,"X")</f>
        <v>5</v>
      </c>
      <c r="K93" s="178">
        <f t="shared" si="318"/>
        <v>0</v>
      </c>
      <c r="L93" s="48"/>
      <c r="M93" s="48"/>
      <c r="N93" s="48"/>
      <c r="O93" s="48"/>
      <c r="P93" s="48"/>
      <c r="Q93" s="48" t="s">
        <v>135</v>
      </c>
      <c r="R93" s="48" t="s">
        <v>135</v>
      </c>
      <c r="S93" s="48" t="s">
        <v>135</v>
      </c>
      <c r="T93" s="48" t="s">
        <v>135</v>
      </c>
      <c r="U93" s="48" t="s">
        <v>135</v>
      </c>
      <c r="V93" s="48"/>
      <c r="W93" s="48"/>
      <c r="X93" s="48"/>
      <c r="Y93" s="48"/>
      <c r="Z93" s="48"/>
      <c r="AA93" s="48"/>
      <c r="AB93" s="48"/>
      <c r="AC93" s="48"/>
      <c r="AD93" s="48"/>
      <c r="AE93" s="48"/>
      <c r="AF93" s="48"/>
      <c r="AG93" s="48"/>
      <c r="AH93" s="48"/>
      <c r="AI93" s="48"/>
      <c r="AJ93" s="48"/>
      <c r="AK93" s="48"/>
      <c r="AL93" s="48"/>
      <c r="AM93" s="48"/>
      <c r="AN93" s="48"/>
      <c r="AO93" s="48"/>
      <c r="AP93" s="48"/>
      <c r="AQ93" s="51">
        <f>COUNTIF(AS93:BW93,"X")</f>
        <v>0</v>
      </c>
      <c r="AR93" s="178">
        <f t="shared" si="319"/>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COUNTIF(BZ93:DC93,"X")</f>
        <v>0</v>
      </c>
      <c r="BY93" s="178">
        <f t="shared" si="320"/>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COUNTIF(DF93:EJ93,"X")</f>
        <v>0</v>
      </c>
      <c r="DE93" s="178">
        <f t="shared" si="321"/>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COUNTIF(EM93:FP93,"X")</f>
        <v>0</v>
      </c>
      <c r="EL93" s="178">
        <f t="shared" si="322"/>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48"/>
      <c r="FO93" s="48"/>
      <c r="FP93" s="48"/>
      <c r="FQ93" s="51">
        <f>COUNTIF(FS93:GW93,"X")</f>
        <v>0</v>
      </c>
      <c r="FR93" s="178">
        <f t="shared" si="323"/>
        <v>0</v>
      </c>
      <c r="FS93" s="48"/>
      <c r="FT93" s="48"/>
      <c r="FU93" s="48"/>
      <c r="FV93" s="48"/>
      <c r="FW93" s="48"/>
      <c r="FX93" s="209"/>
      <c r="FY93" s="209"/>
      <c r="FZ93" s="48"/>
      <c r="GA93" s="48"/>
      <c r="GB93" s="48"/>
      <c r="GC93" s="48"/>
      <c r="GD93" s="48"/>
      <c r="GE93" s="209"/>
      <c r="GF93" s="209"/>
      <c r="GG93" s="48"/>
      <c r="GH93" s="48"/>
      <c r="GI93" s="48"/>
      <c r="GJ93" s="48"/>
      <c r="GK93" s="48"/>
      <c r="GL93" s="48"/>
      <c r="GM93" s="48"/>
      <c r="GN93" s="48"/>
      <c r="GO93" s="48"/>
      <c r="GP93" s="48"/>
      <c r="GQ93" s="48"/>
      <c r="GR93" s="48"/>
      <c r="GS93" s="48"/>
      <c r="GT93" s="48"/>
      <c r="GU93" s="48"/>
      <c r="GV93" s="48"/>
      <c r="GW93" s="5"/>
    </row>
    <row r="94" spans="3:205" ht="21" customHeight="1" x14ac:dyDescent="0.3">
      <c r="C94" s="369"/>
      <c r="D94" s="382"/>
      <c r="E94" s="375"/>
      <c r="F94" s="377"/>
      <c r="G94" s="53" t="s">
        <v>47</v>
      </c>
      <c r="H94" s="54" t="s">
        <v>30</v>
      </c>
      <c r="I94" s="60">
        <f t="shared" si="251"/>
        <v>0</v>
      </c>
      <c r="J94" s="56">
        <f>COUNTIF(L94:AP94,"X")</f>
        <v>0</v>
      </c>
      <c r="K94" s="179">
        <f t="shared" si="318"/>
        <v>0</v>
      </c>
      <c r="L94" s="53"/>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6">
        <f>COUNTIF(AS94:BW94,"X")</f>
        <v>0</v>
      </c>
      <c r="AR94" s="179">
        <f t="shared" si="319"/>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COUNTIF(BZ94:DC94,"X")</f>
        <v>0</v>
      </c>
      <c r="BY94" s="179">
        <f t="shared" si="320"/>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COUNTIF(DF94:EJ94,"X")</f>
        <v>0</v>
      </c>
      <c r="DE94" s="179">
        <f t="shared" si="321"/>
        <v>0</v>
      </c>
      <c r="DF94" s="53"/>
      <c r="DG94" s="53"/>
      <c r="DH94" s="53"/>
      <c r="DI94" s="53"/>
      <c r="DJ94" s="53"/>
      <c r="DK94" s="53"/>
      <c r="DL94" s="53"/>
      <c r="DM94" s="53"/>
      <c r="DN94" s="53"/>
      <c r="DO94" s="53"/>
      <c r="DP94" s="53"/>
      <c r="DQ94" s="53"/>
      <c r="DR94" s="48"/>
      <c r="DS94" s="48"/>
      <c r="DT94" s="48"/>
      <c r="DU94" s="48"/>
      <c r="DV94" s="48"/>
      <c r="DW94" s="48"/>
      <c r="DX94" s="48"/>
      <c r="DY94" s="48"/>
      <c r="DZ94" s="48"/>
      <c r="EA94" s="53"/>
      <c r="EB94" s="48"/>
      <c r="EC94" s="53"/>
      <c r="ED94" s="53"/>
      <c r="EE94" s="53"/>
      <c r="EF94" s="53"/>
      <c r="EG94" s="53"/>
      <c r="EH94" s="53"/>
      <c r="EI94" s="53"/>
      <c r="EJ94" s="53"/>
      <c r="EK94" s="56">
        <f>COUNTIF(EM94:FP94,"X")</f>
        <v>0</v>
      </c>
      <c r="EL94" s="179">
        <f t="shared" si="322"/>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COUNTIF(FS94:GW94,"X")</f>
        <v>0</v>
      </c>
      <c r="FR94" s="179">
        <f t="shared" si="32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x14ac:dyDescent="0.3">
      <c r="C95" s="370"/>
      <c r="D95" s="383"/>
      <c r="E95" s="376"/>
      <c r="F95" s="377"/>
      <c r="G95" s="58" t="s">
        <v>48</v>
      </c>
      <c r="H95" s="59" t="s">
        <v>30</v>
      </c>
      <c r="I95" s="60">
        <f t="shared" si="251"/>
        <v>10</v>
      </c>
      <c r="J95" s="61" t="s">
        <v>30</v>
      </c>
      <c r="K95" s="62">
        <f t="shared" si="318"/>
        <v>10</v>
      </c>
      <c r="L95" s="58"/>
      <c r="M95" s="58"/>
      <c r="N95" s="58"/>
      <c r="O95" s="58"/>
      <c r="P95" s="58"/>
      <c r="Q95" s="58">
        <v>2</v>
      </c>
      <c r="R95" s="58">
        <v>2</v>
      </c>
      <c r="S95" s="58">
        <v>2</v>
      </c>
      <c r="T95" s="58">
        <v>2</v>
      </c>
      <c r="U95" s="58">
        <v>2</v>
      </c>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9"/>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20"/>
        <v>0</v>
      </c>
      <c r="BZ95" s="58"/>
      <c r="CA95" s="58"/>
      <c r="CB95" s="58"/>
      <c r="CC95" s="58"/>
      <c r="CD95" s="58"/>
      <c r="CE95" s="58"/>
      <c r="CF95" s="58"/>
      <c r="CG95" s="58"/>
      <c r="CH95" s="58"/>
      <c r="CI95" s="58"/>
      <c r="CJ95" s="58"/>
      <c r="CK95" s="211"/>
      <c r="CL95" s="58"/>
      <c r="CM95" s="58"/>
      <c r="CN95" s="58"/>
      <c r="CO95" s="58"/>
      <c r="CP95" s="58"/>
      <c r="CQ95" s="58"/>
      <c r="CR95" s="58"/>
      <c r="CS95" s="58"/>
      <c r="CT95" s="58"/>
      <c r="CU95" s="58"/>
      <c r="CV95" s="58"/>
      <c r="CW95" s="58"/>
      <c r="CX95" s="58"/>
      <c r="CY95" s="58"/>
      <c r="CZ95" s="58"/>
      <c r="DA95" s="58"/>
      <c r="DB95" s="58"/>
      <c r="DC95" s="58"/>
      <c r="DD95" s="61" t="s">
        <v>30</v>
      </c>
      <c r="DE95" s="62">
        <f t="shared" si="321"/>
        <v>0</v>
      </c>
      <c r="DF95" s="58"/>
      <c r="DG95" s="58"/>
      <c r="DH95" s="212"/>
      <c r="DI95" s="58"/>
      <c r="DJ95" s="58"/>
      <c r="DK95" s="58"/>
      <c r="DL95" s="58"/>
      <c r="DM95" s="58"/>
      <c r="DN95" s="58"/>
      <c r="DO95" s="58"/>
      <c r="DP95" s="58"/>
      <c r="DQ95" s="58"/>
      <c r="DR95" s="53"/>
      <c r="DS95" s="53"/>
      <c r="DT95" s="53"/>
      <c r="DU95" s="53"/>
      <c r="DV95" s="53"/>
      <c r="DW95" s="53"/>
      <c r="DX95" s="53"/>
      <c r="DY95" s="53"/>
      <c r="DZ95" s="53"/>
      <c r="EA95" s="58"/>
      <c r="EB95" s="53"/>
      <c r="EC95" s="58"/>
      <c r="ED95" s="58"/>
      <c r="EE95" s="58"/>
      <c r="EF95" s="58"/>
      <c r="EG95" s="58"/>
      <c r="EH95" s="58"/>
      <c r="EI95" s="58"/>
      <c r="EJ95" s="58"/>
      <c r="EK95" s="61" t="s">
        <v>30</v>
      </c>
      <c r="EL95" s="62">
        <f t="shared" si="322"/>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2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x14ac:dyDescent="0.3">
      <c r="C96" s="368">
        <f>IF(D96="","-",SUBTOTAL(3,$D$24:D96))</f>
        <v>25</v>
      </c>
      <c r="D96" s="371" t="s">
        <v>132</v>
      </c>
      <c r="E96" s="374" t="str">
        <f>IFERROR(VLOOKUP(D96,'employee list'!$C:$E,2,0),"-")</f>
        <v>Đặng Thị Quyên</v>
      </c>
      <c r="F96" s="377" t="str">
        <f>IFERROR(VLOOKUP(D96,'employee list'!$C:$E,3,0),"-")</f>
        <v>Operator</v>
      </c>
      <c r="G96" s="48" t="s">
        <v>44</v>
      </c>
      <c r="H96" s="49" t="s">
        <v>30</v>
      </c>
      <c r="I96" s="60">
        <f t="shared" si="251"/>
        <v>0</v>
      </c>
      <c r="J96" s="51">
        <f>COUNTIF(L96:AP96,"X")</f>
        <v>3</v>
      </c>
      <c r="K96" s="178">
        <f t="shared" ref="K96:K98" si="324">SUM(L96:AP96)</f>
        <v>0</v>
      </c>
      <c r="L96" s="48"/>
      <c r="M96" s="209"/>
      <c r="N96" s="48"/>
      <c r="O96" s="48"/>
      <c r="P96" s="48"/>
      <c r="Q96" s="48" t="s">
        <v>135</v>
      </c>
      <c r="R96" s="209" t="s">
        <v>19</v>
      </c>
      <c r="S96" s="48" t="s">
        <v>135</v>
      </c>
      <c r="T96" s="48" t="s">
        <v>135</v>
      </c>
      <c r="U96" s="209" t="s">
        <v>19</v>
      </c>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25">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6">SUM(BZ96:DC96)</f>
        <v>0</v>
      </c>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7">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8">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9">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x14ac:dyDescent="0.3">
      <c r="C97" s="369"/>
      <c r="D97" s="372"/>
      <c r="E97" s="375"/>
      <c r="F97" s="377"/>
      <c r="G97" s="53" t="s">
        <v>47</v>
      </c>
      <c r="H97" s="54" t="s">
        <v>30</v>
      </c>
      <c r="I97" s="60">
        <f t="shared" si="251"/>
        <v>0</v>
      </c>
      <c r="J97" s="56">
        <f>COUNTIF(L97:AP97,"X")</f>
        <v>0</v>
      </c>
      <c r="K97" s="179">
        <f t="shared" si="324"/>
        <v>0</v>
      </c>
      <c r="L97" s="53"/>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25"/>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6"/>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7"/>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8"/>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9"/>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x14ac:dyDescent="0.3">
      <c r="C98" s="370"/>
      <c r="D98" s="373"/>
      <c r="E98" s="376"/>
      <c r="F98" s="377"/>
      <c r="G98" s="58" t="s">
        <v>48</v>
      </c>
      <c r="H98" s="59" t="s">
        <v>30</v>
      </c>
      <c r="I98" s="60">
        <f t="shared" si="251"/>
        <v>2</v>
      </c>
      <c r="J98" s="61" t="s">
        <v>30</v>
      </c>
      <c r="K98" s="62">
        <f t="shared" si="324"/>
        <v>2</v>
      </c>
      <c r="L98" s="211"/>
      <c r="M98" s="58"/>
      <c r="N98" s="58"/>
      <c r="O98" s="58"/>
      <c r="P98" s="58"/>
      <c r="Q98" s="211"/>
      <c r="R98" s="58"/>
      <c r="S98" s="58">
        <v>2</v>
      </c>
      <c r="T98" s="211"/>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25"/>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6"/>
        <v>0</v>
      </c>
      <c r="BZ98" s="58"/>
      <c r="CA98" s="58"/>
      <c r="CB98" s="58"/>
      <c r="CC98" s="58"/>
      <c r="CD98" s="58"/>
      <c r="CE98" s="58"/>
      <c r="CF98" s="58"/>
      <c r="CG98" s="58"/>
      <c r="CH98" s="58"/>
      <c r="CI98" s="58"/>
      <c r="CJ98" s="58"/>
      <c r="CK98" s="211"/>
      <c r="CL98" s="58"/>
      <c r="CM98" s="58"/>
      <c r="CN98" s="58"/>
      <c r="CO98" s="58"/>
      <c r="CP98" s="58"/>
      <c r="CQ98" s="58"/>
      <c r="CR98" s="211"/>
      <c r="CS98" s="58"/>
      <c r="CT98" s="58"/>
      <c r="CU98" s="58"/>
      <c r="CV98" s="58"/>
      <c r="CW98" s="58"/>
      <c r="CX98" s="58"/>
      <c r="CY98" s="211"/>
      <c r="CZ98" s="58"/>
      <c r="DA98" s="58"/>
      <c r="DB98" s="58"/>
      <c r="DC98" s="58"/>
      <c r="DD98" s="61" t="s">
        <v>30</v>
      </c>
      <c r="DE98" s="62">
        <f t="shared" si="327"/>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8"/>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9"/>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x14ac:dyDescent="0.3">
      <c r="C99" s="368">
        <f>IF(D99="","-",SUBTOTAL(3,$D$24:D99))</f>
        <v>26</v>
      </c>
      <c r="D99" s="371" t="s">
        <v>140</v>
      </c>
      <c r="E99" s="374" t="str">
        <f>IFERROR(VLOOKUP(D99,'employee list'!$C:$E,2,0),"-")</f>
        <v>Nguyễn Văn Ước</v>
      </c>
      <c r="F99" s="377" t="str">
        <f>IFERROR(VLOOKUP(D99,'employee list'!$C:$E,3,0),"-")</f>
        <v>Outsort</v>
      </c>
      <c r="G99" s="48" t="s">
        <v>44</v>
      </c>
      <c r="H99" s="49" t="s">
        <v>30</v>
      </c>
      <c r="I99" s="60">
        <f t="shared" si="251"/>
        <v>0</v>
      </c>
      <c r="J99" s="51">
        <f t="shared" ref="J99:J100" si="330">COUNTIF(L99:AP99,"X")</f>
        <v>5</v>
      </c>
      <c r="K99" s="178">
        <f t="shared" ref="K99:K101" si="331">SUM(L99:AP99)</f>
        <v>0</v>
      </c>
      <c r="L99" s="48"/>
      <c r="M99" s="48"/>
      <c r="N99" s="48"/>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32">COUNTIF(AS99:BW99,"X")</f>
        <v>0</v>
      </c>
      <c r="AR99" s="178">
        <f t="shared" ref="AR99:AR101" si="333">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34">COUNTIF(BZ99:DC99,"X")</f>
        <v>0</v>
      </c>
      <c r="BY99" s="178">
        <f t="shared" ref="BY99:BY101" si="335">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36">COUNTIF(DF99:EJ99,"X")</f>
        <v>0</v>
      </c>
      <c r="DE99" s="178">
        <f t="shared" ref="DE99:DE101" si="337">SUM(DF99:EJ99)</f>
        <v>0</v>
      </c>
      <c r="DF99" s="48"/>
      <c r="DG99" s="48"/>
      <c r="DH99" s="48"/>
      <c r="DI99" s="48"/>
      <c r="DJ99" s="48"/>
      <c r="DK99" s="48"/>
      <c r="DL99" s="48"/>
      <c r="DM99" s="48"/>
      <c r="DN99" s="48"/>
      <c r="DO99" s="48"/>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8">COUNTIF(EM99:FP99,"X")</f>
        <v>0</v>
      </c>
      <c r="EL99" s="178">
        <f t="shared" ref="EL99:EL101" si="339">SUM(EM99:FP99)</f>
        <v>0</v>
      </c>
      <c r="EM99" s="48"/>
      <c r="EN99" s="48"/>
      <c r="EO99" s="48"/>
      <c r="EP99" s="48"/>
      <c r="EQ99" s="48"/>
      <c r="ER99" s="48"/>
      <c r="ES99" s="48"/>
      <c r="ET99" s="48"/>
      <c r="EU99" s="48"/>
      <c r="EV99" s="48"/>
      <c r="EW99" s="48"/>
      <c r="EX99" s="48"/>
      <c r="EY99" s="48"/>
      <c r="EZ99" s="48"/>
      <c r="FA99" s="48"/>
      <c r="FB99" s="48"/>
      <c r="FC99" s="48"/>
      <c r="FD99" s="48"/>
      <c r="FE99" s="48"/>
      <c r="FF99" s="48"/>
      <c r="FG99" s="48"/>
      <c r="FH99" s="48"/>
      <c r="FI99" s="48"/>
      <c r="FJ99" s="48"/>
      <c r="FK99" s="48"/>
      <c r="FL99" s="48"/>
      <c r="FM99" s="48"/>
      <c r="FN99" s="209"/>
      <c r="FO99" s="48"/>
      <c r="FP99" s="48"/>
      <c r="FQ99" s="51">
        <f t="shared" ref="FQ99:FQ100" si="340">COUNTIF(FS99:GW99,"X")</f>
        <v>0</v>
      </c>
      <c r="FR99" s="178">
        <f t="shared" ref="FR99:FR101" si="341">SUM(FS99:GW99)</f>
        <v>0</v>
      </c>
      <c r="FS99" s="48"/>
      <c r="FT99" s="48"/>
      <c r="FU99" s="48"/>
      <c r="FV99" s="48"/>
      <c r="FW99" s="48"/>
      <c r="FX99" s="48"/>
      <c r="FY99" s="48"/>
      <c r="FZ99" s="48"/>
      <c r="GA99" s="48"/>
      <c r="GB99" s="48"/>
      <c r="GC99" s="48"/>
      <c r="GD99" s="48"/>
      <c r="GE99" s="48"/>
      <c r="GF99" s="48"/>
      <c r="GG99" s="48"/>
      <c r="GH99" s="48"/>
      <c r="GI99" s="48"/>
      <c r="GJ99" s="48"/>
      <c r="GK99" s="48"/>
      <c r="GL99" s="48"/>
      <c r="GM99" s="48"/>
      <c r="GN99" s="48"/>
      <c r="GO99" s="48"/>
      <c r="GP99" s="48"/>
      <c r="GQ99" s="48"/>
      <c r="GR99" s="48"/>
      <c r="GS99" s="48"/>
      <c r="GT99" s="48"/>
      <c r="GU99" s="48"/>
      <c r="GV99" s="48"/>
      <c r="GW99" s="48"/>
    </row>
    <row r="100" spans="3:205" ht="21" customHeight="1" x14ac:dyDescent="0.3">
      <c r="C100" s="369"/>
      <c r="D100" s="372"/>
      <c r="E100" s="375"/>
      <c r="F100" s="377"/>
      <c r="G100" s="53" t="s">
        <v>47</v>
      </c>
      <c r="H100" s="54" t="s">
        <v>30</v>
      </c>
      <c r="I100" s="60">
        <f t="shared" si="251"/>
        <v>0</v>
      </c>
      <c r="J100" s="56">
        <f t="shared" si="330"/>
        <v>0</v>
      </c>
      <c r="K100" s="179">
        <f t="shared" si="33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32"/>
        <v>0</v>
      </c>
      <c r="AR100" s="179">
        <f t="shared" si="333"/>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34"/>
        <v>0</v>
      </c>
      <c r="BY100" s="179">
        <f t="shared" si="335"/>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36"/>
        <v>0</v>
      </c>
      <c r="DE100" s="179">
        <f t="shared" si="337"/>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8"/>
        <v>0</v>
      </c>
      <c r="EL100" s="179">
        <f t="shared" si="339"/>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40"/>
        <v>0</v>
      </c>
      <c r="FR100" s="179">
        <f t="shared" si="341"/>
        <v>0</v>
      </c>
      <c r="FS100" s="53"/>
      <c r="FT100" s="53"/>
      <c r="FU100" s="53"/>
      <c r="FV100" s="53"/>
      <c r="FW100" s="53"/>
      <c r="FX100" s="53"/>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3"/>
      <c r="GW100" s="53"/>
    </row>
    <row r="101" spans="3:205" ht="21" customHeight="1" x14ac:dyDescent="0.3">
      <c r="C101" s="370"/>
      <c r="D101" s="373"/>
      <c r="E101" s="376"/>
      <c r="F101" s="377"/>
      <c r="G101" s="58" t="s">
        <v>48</v>
      </c>
      <c r="H101" s="59" t="s">
        <v>30</v>
      </c>
      <c r="I101" s="60">
        <f t="shared" si="251"/>
        <v>10</v>
      </c>
      <c r="J101" s="61" t="s">
        <v>30</v>
      </c>
      <c r="K101" s="62">
        <f t="shared" si="331"/>
        <v>10</v>
      </c>
      <c r="L101" s="58"/>
      <c r="M101" s="58"/>
      <c r="N101" s="58"/>
      <c r="O101" s="58"/>
      <c r="P101" s="58"/>
      <c r="Q101" s="58">
        <v>2</v>
      </c>
      <c r="R101" s="58">
        <v>2</v>
      </c>
      <c r="S101" s="58">
        <v>2</v>
      </c>
      <c r="T101" s="58">
        <v>2</v>
      </c>
      <c r="U101" s="58">
        <v>2</v>
      </c>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33"/>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35"/>
        <v>0</v>
      </c>
      <c r="BZ101" s="58"/>
      <c r="CA101" s="58"/>
      <c r="CB101" s="58"/>
      <c r="CC101" s="58"/>
      <c r="CD101" s="58"/>
      <c r="CE101" s="58"/>
      <c r="CF101" s="58"/>
      <c r="CG101" s="58"/>
      <c r="CH101" s="58"/>
      <c r="CI101" s="58"/>
      <c r="CJ101" s="58"/>
      <c r="CK101" s="58"/>
      <c r="CL101" s="58"/>
      <c r="CM101" s="58"/>
      <c r="CN101" s="58"/>
      <c r="CO101" s="58"/>
      <c r="CP101" s="58"/>
      <c r="CQ101" s="58"/>
      <c r="CR101" s="214"/>
      <c r="CS101" s="58"/>
      <c r="CT101" s="58"/>
      <c r="CU101" s="58"/>
      <c r="CV101" s="58"/>
      <c r="CW101" s="58"/>
      <c r="CX101" s="58"/>
      <c r="CY101" s="58"/>
      <c r="CZ101" s="58"/>
      <c r="DA101" s="58"/>
      <c r="DB101" s="58"/>
      <c r="DC101" s="58"/>
      <c r="DD101" s="61" t="s">
        <v>30</v>
      </c>
      <c r="DE101" s="62">
        <f t="shared" si="337"/>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9"/>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41"/>
        <v>0</v>
      </c>
      <c r="FS101" s="58"/>
      <c r="FT101" s="58"/>
      <c r="FU101" s="58"/>
      <c r="FV101" s="58"/>
      <c r="FW101" s="58"/>
      <c r="FX101" s="58"/>
      <c r="FY101" s="58"/>
      <c r="FZ101" s="58"/>
      <c r="GA101" s="58"/>
      <c r="GB101" s="58"/>
      <c r="GC101" s="58"/>
      <c r="GD101" s="58"/>
      <c r="GE101" s="58"/>
      <c r="GF101" s="58"/>
      <c r="GG101" s="58"/>
      <c r="GH101" s="58"/>
      <c r="GI101" s="58"/>
      <c r="GJ101" s="58"/>
      <c r="GK101" s="58"/>
      <c r="GL101" s="58"/>
      <c r="GM101" s="58"/>
      <c r="GN101" s="58"/>
      <c r="GO101" s="58"/>
      <c r="GP101" s="58"/>
      <c r="GQ101" s="58"/>
      <c r="GR101" s="58"/>
      <c r="GS101" s="58"/>
      <c r="GT101" s="58"/>
      <c r="GU101" s="58"/>
      <c r="GV101" s="58"/>
      <c r="GW101" s="58"/>
    </row>
    <row r="102" spans="3:205" ht="21" customHeight="1" x14ac:dyDescent="0.3">
      <c r="C102" s="368">
        <f>IF(D102="","-",SUBTOTAL(3,$D$24:D102))</f>
        <v>27</v>
      </c>
      <c r="D102" s="371" t="s">
        <v>141</v>
      </c>
      <c r="E102" s="374" t="str">
        <f>IFERROR(VLOOKUP(D102,'employee list'!$C:$E,2,0),"-")</f>
        <v>Vũ Xuân Đại</v>
      </c>
      <c r="F102" s="377" t="str">
        <f>IFERROR(VLOOKUP(D102,'employee list'!$C:$E,3,0),"-")</f>
        <v>Operator</v>
      </c>
      <c r="G102" s="48" t="s">
        <v>44</v>
      </c>
      <c r="H102" s="49" t="s">
        <v>30</v>
      </c>
      <c r="I102" s="50">
        <v>0</v>
      </c>
      <c r="J102" s="51">
        <f>COUNTIF(L102:AP102,"X")</f>
        <v>5</v>
      </c>
      <c r="K102" s="178">
        <f t="shared" ref="K102:K104" si="342">SUM(L102:AP102)</f>
        <v>0</v>
      </c>
      <c r="L102" s="48"/>
      <c r="M102" s="48"/>
      <c r="N102" s="48"/>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COUNTIF(AS102:BW102,"X")</f>
        <v>0</v>
      </c>
      <c r="AR102" s="178">
        <f t="shared" ref="AR102:AR104" si="343">SUM(AS102:BW102)</f>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COUNTIF(BZ102:DC102,"X")</f>
        <v>0</v>
      </c>
      <c r="BY102" s="178">
        <f t="shared" ref="BY102:BY104" si="344">SUM(BZ102:DC102)</f>
        <v>0</v>
      </c>
      <c r="BZ102" s="48"/>
      <c r="CA102" s="48"/>
      <c r="CB102" s="48"/>
      <c r="CC102" s="48"/>
      <c r="CD102" s="209"/>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COUNTIF(DF102:EJ102,"X")</f>
        <v>0</v>
      </c>
      <c r="DE102" s="178">
        <f t="shared" ref="DE102:DE104" si="345">SUM(DF102:EJ102)</f>
        <v>0</v>
      </c>
      <c r="DF102" s="48"/>
      <c r="DG102" s="48"/>
      <c r="DH102" s="48"/>
      <c r="DI102" s="48"/>
      <c r="DJ102" s="48"/>
      <c r="DK102" s="48"/>
      <c r="DL102" s="48"/>
      <c r="DM102" s="48"/>
      <c r="DN102" s="48"/>
      <c r="DO102" s="48"/>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COUNTIF(EM102:FP102,"X")</f>
        <v>0</v>
      </c>
      <c r="EL102" s="178">
        <f t="shared" ref="EL102:EL104" si="346">SUM(EM102:FP102)</f>
        <v>0</v>
      </c>
      <c r="EM102" s="48"/>
      <c r="EN102" s="48"/>
      <c r="EO102" s="48"/>
      <c r="EP102" s="48"/>
      <c r="EQ102" s="48"/>
      <c r="ER102" s="48"/>
      <c r="ES102" s="48"/>
      <c r="ET102" s="48"/>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COUNTIF(FS102:GW102,"X")</f>
        <v>0</v>
      </c>
      <c r="FR102" s="178">
        <f t="shared" ref="FR102:FR104" si="347">SUM(FS102:GW102)</f>
        <v>0</v>
      </c>
      <c r="FS102" s="48"/>
      <c r="FT102" s="48"/>
      <c r="FU102" s="48"/>
      <c r="FV102" s="48"/>
      <c r="FW102" s="48"/>
      <c r="FX102" s="48"/>
      <c r="FY102" s="48"/>
      <c r="FZ102" s="48"/>
      <c r="GA102" s="48"/>
      <c r="GB102" s="48"/>
      <c r="GC102" s="48"/>
      <c r="GD102" s="48"/>
      <c r="GE102" s="48"/>
      <c r="GF102" s="48"/>
      <c r="GG102" s="48"/>
      <c r="GH102" s="48"/>
      <c r="GI102" s="48"/>
      <c r="GJ102" s="48"/>
      <c r="GK102" s="48"/>
      <c r="GL102" s="48"/>
      <c r="GM102" s="48"/>
      <c r="GN102" s="48"/>
      <c r="GO102" s="48"/>
      <c r="GP102" s="48"/>
      <c r="GQ102" s="48"/>
      <c r="GR102" s="48"/>
      <c r="GS102" s="48"/>
      <c r="GT102" s="48"/>
      <c r="GU102" s="48"/>
      <c r="GV102" s="48"/>
      <c r="GW102" s="48"/>
    </row>
    <row r="103" spans="3:205" ht="21" customHeight="1" x14ac:dyDescent="0.3">
      <c r="C103" s="369"/>
      <c r="D103" s="372"/>
      <c r="E103" s="375"/>
      <c r="F103" s="377"/>
      <c r="G103" s="53" t="s">
        <v>47</v>
      </c>
      <c r="H103" s="54" t="s">
        <v>30</v>
      </c>
      <c r="I103" s="55">
        <v>0</v>
      </c>
      <c r="J103" s="56">
        <f>COUNTIF(L103:AP103,"X")</f>
        <v>0</v>
      </c>
      <c r="K103" s="179">
        <f t="shared" si="342"/>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COUNTIF(AS103:BW103,"X")</f>
        <v>0</v>
      </c>
      <c r="AR103" s="179">
        <f t="shared" si="343"/>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COUNTIF(BZ103:DC103,"X")</f>
        <v>0</v>
      </c>
      <c r="BY103" s="179">
        <f t="shared" si="344"/>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COUNTIF(DF103:EJ103,"X")</f>
        <v>0</v>
      </c>
      <c r="DE103" s="179">
        <f t="shared" si="345"/>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COUNTIF(EM103:FP103,"X")</f>
        <v>0</v>
      </c>
      <c r="EL103" s="179">
        <f t="shared" si="34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COUNTIF(FS103:GW103,"X")</f>
        <v>0</v>
      </c>
      <c r="FR103" s="179">
        <f t="shared" si="347"/>
        <v>0</v>
      </c>
      <c r="FS103" s="53"/>
      <c r="FT103" s="53"/>
      <c r="FU103" s="53"/>
      <c r="FV103" s="53"/>
      <c r="FW103" s="53"/>
      <c r="FX103" s="53"/>
      <c r="FY103" s="53"/>
      <c r="FZ103" s="53"/>
      <c r="GA103" s="53"/>
      <c r="GB103" s="53"/>
      <c r="GC103" s="53"/>
      <c r="GD103" s="53"/>
      <c r="GE103" s="53"/>
      <c r="GF103" s="53"/>
      <c r="GG103" s="53"/>
      <c r="GH103" s="53"/>
      <c r="GI103" s="53"/>
      <c r="GJ103" s="53"/>
      <c r="GK103" s="53"/>
      <c r="GL103" s="53"/>
      <c r="GM103" s="53"/>
      <c r="GN103" s="53"/>
      <c r="GO103" s="53"/>
      <c r="GP103" s="53"/>
      <c r="GQ103" s="53"/>
      <c r="GR103" s="53"/>
      <c r="GS103" s="53"/>
      <c r="GT103" s="53"/>
      <c r="GU103" s="53"/>
      <c r="GV103" s="53"/>
      <c r="GW103" s="53"/>
    </row>
    <row r="104" spans="3:205" ht="21" customHeight="1" x14ac:dyDescent="0.3">
      <c r="C104" s="370"/>
      <c r="D104" s="373"/>
      <c r="E104" s="376"/>
      <c r="F104" s="377"/>
      <c r="G104" s="58" t="s">
        <v>48</v>
      </c>
      <c r="H104" s="59" t="s">
        <v>30</v>
      </c>
      <c r="I104" s="60">
        <f>SUMIF($J$23:$FR$23,$I$23,J104:FR104)</f>
        <v>10</v>
      </c>
      <c r="J104" s="61" t="s">
        <v>30</v>
      </c>
      <c r="K104" s="62">
        <f t="shared" si="342"/>
        <v>10</v>
      </c>
      <c r="L104" s="58"/>
      <c r="M104" s="58"/>
      <c r="N104" s="58"/>
      <c r="O104" s="58"/>
      <c r="P104" s="58"/>
      <c r="Q104" s="58">
        <v>2</v>
      </c>
      <c r="R104" s="58">
        <v>2</v>
      </c>
      <c r="S104" s="58">
        <v>2</v>
      </c>
      <c r="T104" s="58">
        <v>2</v>
      </c>
      <c r="U104" s="58">
        <v>2</v>
      </c>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43"/>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44"/>
        <v>0</v>
      </c>
      <c r="BZ104" s="58"/>
      <c r="CA104" s="58"/>
      <c r="CB104" s="58"/>
      <c r="CC104" s="58"/>
      <c r="CD104" s="58"/>
      <c r="CE104" s="58"/>
      <c r="CF104" s="58"/>
      <c r="CG104" s="58"/>
      <c r="CH104" s="58"/>
      <c r="CI104" s="58"/>
      <c r="CJ104" s="58"/>
      <c r="CK104" s="58"/>
      <c r="CL104" s="58"/>
      <c r="CM104" s="58"/>
      <c r="CN104" s="58"/>
      <c r="CO104" s="58"/>
      <c r="CP104" s="58"/>
      <c r="CQ104" s="58"/>
      <c r="CR104" s="211"/>
      <c r="CS104" s="58"/>
      <c r="CT104" s="58"/>
      <c r="CU104" s="53"/>
      <c r="CV104" s="53"/>
      <c r="CW104" s="53"/>
      <c r="CX104" s="53"/>
      <c r="CY104" s="223"/>
      <c r="CZ104" s="58"/>
      <c r="DA104" s="58"/>
      <c r="DB104" s="58"/>
      <c r="DC104" s="58"/>
      <c r="DD104" s="61" t="s">
        <v>30</v>
      </c>
      <c r="DE104" s="62">
        <f t="shared" si="345"/>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4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47"/>
        <v>0</v>
      </c>
      <c r="FS104" s="58"/>
      <c r="FT104" s="58"/>
      <c r="FU104" s="58"/>
      <c r="FV104" s="58"/>
      <c r="FW104" s="58"/>
      <c r="FX104" s="58"/>
      <c r="FY104" s="58"/>
      <c r="FZ104" s="58"/>
      <c r="GA104" s="58"/>
      <c r="GB104" s="58"/>
      <c r="GC104" s="58"/>
      <c r="GD104" s="58"/>
      <c r="GE104" s="58"/>
      <c r="GF104" s="58"/>
      <c r="GG104" s="58"/>
      <c r="GH104" s="58"/>
      <c r="GI104" s="58"/>
      <c r="GJ104" s="58"/>
      <c r="GK104" s="58"/>
      <c r="GL104" s="58"/>
      <c r="GM104" s="58"/>
      <c r="GN104" s="58"/>
      <c r="GO104" s="58"/>
      <c r="GP104" s="58"/>
      <c r="GQ104" s="58"/>
      <c r="GR104" s="58"/>
      <c r="GS104" s="58"/>
      <c r="GT104" s="58"/>
      <c r="GU104" s="58"/>
      <c r="GV104" s="58"/>
      <c r="GW104" s="58"/>
    </row>
    <row r="105" spans="3:205" ht="21" customHeight="1" x14ac:dyDescent="0.3">
      <c r="C105" s="368">
        <f>IF(D105="","-",SUBTOTAL(3,$D$24:D105))</f>
        <v>28</v>
      </c>
      <c r="D105" s="371" t="s">
        <v>142</v>
      </c>
      <c r="E105" s="378" t="str">
        <f>IFERROR(VLOOKUP(D105,'employee list'!$C:$E,2,0),"-")</f>
        <v>Phạm Đức Mạnh Cường</v>
      </c>
      <c r="F105" s="377" t="str">
        <f>IFERROR(VLOOKUP(D105,'employee list'!$C:$E,3,0),"-")</f>
        <v>Outsort</v>
      </c>
      <c r="G105" s="48" t="s">
        <v>44</v>
      </c>
      <c r="H105" s="49" t="s">
        <v>30</v>
      </c>
      <c r="I105" s="50">
        <v>0</v>
      </c>
      <c r="J105" s="51">
        <f t="shared" ref="J105:J106" si="348">COUNTIF(L105:AP105,"X")</f>
        <v>3</v>
      </c>
      <c r="K105" s="178">
        <f t="shared" ref="K105:K120" si="349">SUM(L105:AP105)</f>
        <v>0</v>
      </c>
      <c r="L105" s="48"/>
      <c r="M105" s="209"/>
      <c r="N105" s="48"/>
      <c r="O105" s="48"/>
      <c r="P105" s="48"/>
      <c r="Q105" s="48" t="s">
        <v>135</v>
      </c>
      <c r="R105" s="209" t="s">
        <v>19</v>
      </c>
      <c r="S105" s="48" t="s">
        <v>135</v>
      </c>
      <c r="T105" s="48" t="s">
        <v>135</v>
      </c>
      <c r="U105" s="209" t="s">
        <v>19</v>
      </c>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50">COUNTIF(AS105:BW105,"X")</f>
        <v>0</v>
      </c>
      <c r="AR105" s="178">
        <f t="shared" ref="AR105:AR120" si="351">SUM(AS105:BW105)</f>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52">COUNTIF(BZ105:DC105,"X")</f>
        <v>0</v>
      </c>
      <c r="BY105" s="178">
        <f t="shared" ref="BY105:BY120" si="353">SUM(BZ105:DC105)</f>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54">COUNTIF(DF105:EJ105,"X")</f>
        <v>0</v>
      </c>
      <c r="DE105" s="178">
        <f t="shared" ref="DE105:DE120" si="355">SUM(DF105:EJ105)</f>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56">COUNTIF(EM105:FP105,"X")</f>
        <v>0</v>
      </c>
      <c r="EL105" s="178">
        <f t="shared" ref="EL105:EL120" si="357">SUM(EM105:FP105)</f>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58">COUNTIF(FS105:GW105,"X")</f>
        <v>0</v>
      </c>
      <c r="FR105" s="178">
        <f t="shared" ref="FR105:FR120" si="359">SUM(FS105:GW105)</f>
        <v>0</v>
      </c>
    </row>
    <row r="106" spans="3:205" ht="21" customHeight="1" x14ac:dyDescent="0.3">
      <c r="C106" s="369"/>
      <c r="D106" s="372"/>
      <c r="E106" s="379"/>
      <c r="F106" s="377"/>
      <c r="G106" s="53" t="s">
        <v>47</v>
      </c>
      <c r="H106" s="54" t="s">
        <v>30</v>
      </c>
      <c r="I106" s="55">
        <v>0</v>
      </c>
      <c r="J106" s="56">
        <f t="shared" si="348"/>
        <v>0</v>
      </c>
      <c r="K106" s="179">
        <f t="shared" si="349"/>
        <v>0</v>
      </c>
      <c r="L106" s="53"/>
      <c r="M106" s="53"/>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50"/>
        <v>0</v>
      </c>
      <c r="AR106" s="179">
        <f t="shared" si="351"/>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52"/>
        <v>0</v>
      </c>
      <c r="BY106" s="179">
        <f t="shared" si="353"/>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54"/>
        <v>0</v>
      </c>
      <c r="DE106" s="179">
        <f t="shared" si="355"/>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56"/>
        <v>0</v>
      </c>
      <c r="EL106" s="179">
        <f t="shared" si="357"/>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58"/>
        <v>0</v>
      </c>
      <c r="FR106" s="179">
        <f t="shared" si="359"/>
        <v>0</v>
      </c>
    </row>
    <row r="107" spans="3:205" ht="21" customHeight="1" x14ac:dyDescent="0.3">
      <c r="C107" s="370"/>
      <c r="D107" s="373"/>
      <c r="E107" s="380"/>
      <c r="F107" s="377"/>
      <c r="G107" s="58" t="s">
        <v>48</v>
      </c>
      <c r="H107" s="59" t="s">
        <v>30</v>
      </c>
      <c r="I107" s="60">
        <f>SUMIF($J$23:$FR$23,$I$23,J107:FR107)</f>
        <v>2</v>
      </c>
      <c r="J107" s="61" t="s">
        <v>30</v>
      </c>
      <c r="K107" s="62">
        <f t="shared" si="349"/>
        <v>2</v>
      </c>
      <c r="L107" s="211"/>
      <c r="M107" s="58"/>
      <c r="N107" s="58"/>
      <c r="O107" s="58"/>
      <c r="P107" s="58"/>
      <c r="Q107" s="211"/>
      <c r="R107" s="58"/>
      <c r="S107" s="58">
        <v>2</v>
      </c>
      <c r="T107" s="211"/>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51"/>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53"/>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55"/>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57"/>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59"/>
        <v>0</v>
      </c>
    </row>
    <row r="108" spans="3:205" ht="21" customHeight="1" x14ac:dyDescent="0.3">
      <c r="C108" s="368">
        <f>IF(D108="","-",SUBTOTAL(3,$D$24:D108))</f>
        <v>29</v>
      </c>
      <c r="D108" s="371" t="s">
        <v>143</v>
      </c>
      <c r="E108" s="374" t="str">
        <f>IFERROR(VLOOKUP(D108,'employee list'!$C:$E,2,0),"-")</f>
        <v>Nguyễn Thị Tám</v>
      </c>
      <c r="F108" s="377" t="str">
        <f>IFERROR(VLOOKUP(D108,'employee list'!$C:$E,3,0),"-")</f>
        <v>Outsort</v>
      </c>
      <c r="G108" s="48" t="s">
        <v>44</v>
      </c>
      <c r="H108" s="49" t="s">
        <v>30</v>
      </c>
      <c r="I108" s="50">
        <v>0</v>
      </c>
      <c r="J108" s="51">
        <f t="shared" ref="J108:J109" si="360">COUNTIF(L108:AP108,"X")</f>
        <v>5</v>
      </c>
      <c r="K108" s="178">
        <f t="shared" si="349"/>
        <v>0</v>
      </c>
      <c r="L108" s="48"/>
      <c r="M108" s="48"/>
      <c r="N108" s="48"/>
      <c r="O108" s="48"/>
      <c r="P108" s="48"/>
      <c r="Q108" s="48" t="s">
        <v>135</v>
      </c>
      <c r="R108" s="48" t="s">
        <v>135</v>
      </c>
      <c r="S108" s="48" t="s">
        <v>135</v>
      </c>
      <c r="T108" s="48" t="s">
        <v>135</v>
      </c>
      <c r="U108" s="48" t="s">
        <v>135</v>
      </c>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61">COUNTIF(AS108:BW108,"X")</f>
        <v>0</v>
      </c>
      <c r="AR108" s="178">
        <f t="shared" si="351"/>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62">COUNTIF(BZ108:DC108,"X")</f>
        <v>0</v>
      </c>
      <c r="BY108" s="178">
        <f t="shared" si="353"/>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63">COUNTIF(DF108:EJ108,"X")</f>
        <v>0</v>
      </c>
      <c r="DE108" s="178">
        <f t="shared" si="355"/>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64">COUNTIF(EM108:FP108,"X")</f>
        <v>0</v>
      </c>
      <c r="EL108" s="178">
        <f t="shared" si="357"/>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65">COUNTIF(FS108:GW108,"X")</f>
        <v>0</v>
      </c>
      <c r="FR108" s="178">
        <f t="shared" si="359"/>
        <v>0</v>
      </c>
    </row>
    <row r="109" spans="3:205" ht="21" customHeight="1" x14ac:dyDescent="0.3">
      <c r="C109" s="369"/>
      <c r="D109" s="372"/>
      <c r="E109" s="375"/>
      <c r="F109" s="377"/>
      <c r="G109" s="53" t="s">
        <v>47</v>
      </c>
      <c r="H109" s="54" t="s">
        <v>30</v>
      </c>
      <c r="I109" s="55">
        <v>0</v>
      </c>
      <c r="J109" s="56">
        <f t="shared" si="360"/>
        <v>0</v>
      </c>
      <c r="K109" s="179">
        <f t="shared" si="349"/>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61"/>
        <v>0</v>
      </c>
      <c r="AR109" s="179">
        <f t="shared" si="351"/>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62"/>
        <v>0</v>
      </c>
      <c r="BY109" s="179">
        <f t="shared" si="353"/>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63"/>
        <v>0</v>
      </c>
      <c r="DE109" s="179">
        <f t="shared" si="355"/>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64"/>
        <v>0</v>
      </c>
      <c r="EL109" s="179">
        <f t="shared" si="357"/>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65"/>
        <v>0</v>
      </c>
      <c r="FR109" s="179">
        <f t="shared" si="359"/>
        <v>0</v>
      </c>
    </row>
    <row r="110" spans="3:205" ht="21" customHeight="1" x14ac:dyDescent="0.3">
      <c r="C110" s="370"/>
      <c r="D110" s="373"/>
      <c r="E110" s="376"/>
      <c r="F110" s="377"/>
      <c r="G110" s="58" t="s">
        <v>48</v>
      </c>
      <c r="H110" s="59" t="s">
        <v>30</v>
      </c>
      <c r="I110" s="60">
        <f>SUMIF($J$23:$FR$23,$I$23,J110:FR110)</f>
        <v>10</v>
      </c>
      <c r="J110" s="61" t="s">
        <v>30</v>
      </c>
      <c r="K110" s="62">
        <f t="shared" si="349"/>
        <v>10</v>
      </c>
      <c r="L110" s="58"/>
      <c r="M110" s="58"/>
      <c r="N110" s="58"/>
      <c r="O110" s="58"/>
      <c r="P110" s="58"/>
      <c r="Q110" s="58">
        <v>2</v>
      </c>
      <c r="R110" s="58">
        <v>2</v>
      </c>
      <c r="S110" s="58">
        <v>2</v>
      </c>
      <c r="T110" s="58">
        <v>2</v>
      </c>
      <c r="U110" s="58">
        <v>2</v>
      </c>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51"/>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53"/>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55"/>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57"/>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59"/>
        <v>0</v>
      </c>
    </row>
    <row r="111" spans="3:205" ht="21" customHeight="1" x14ac:dyDescent="0.3">
      <c r="C111" s="368">
        <f>IF(D111="","-",SUBTOTAL(3,$D$24:D111))</f>
        <v>30</v>
      </c>
      <c r="D111" s="371" t="s">
        <v>144</v>
      </c>
      <c r="E111" s="374" t="str">
        <f>IFERROR(VLOOKUP(D111,'employee list'!$C:$E,2,0),"-")</f>
        <v>Vũ Văn Phước</v>
      </c>
      <c r="F111" s="377" t="str">
        <f>IFERROR(VLOOKUP(D111,'employee list'!$C:$E,3,0),"-")</f>
        <v>Outsort</v>
      </c>
      <c r="G111" s="48" t="s">
        <v>44</v>
      </c>
      <c r="H111" s="49" t="s">
        <v>30</v>
      </c>
      <c r="I111" s="50">
        <v>0</v>
      </c>
      <c r="J111" s="51">
        <f t="shared" ref="J111:J112" si="366">COUNTIF(L111:AP111,"X")</f>
        <v>3</v>
      </c>
      <c r="K111" s="178">
        <f t="shared" si="349"/>
        <v>0</v>
      </c>
      <c r="L111" s="209"/>
      <c r="M111" s="48"/>
      <c r="N111" s="48"/>
      <c r="O111" s="48"/>
      <c r="P111" s="48"/>
      <c r="Q111" s="209" t="s">
        <v>19</v>
      </c>
      <c r="R111" s="48" t="s">
        <v>135</v>
      </c>
      <c r="S111" s="48" t="s">
        <v>135</v>
      </c>
      <c r="T111" s="209" t="s">
        <v>19</v>
      </c>
      <c r="U111" s="48" t="s">
        <v>135</v>
      </c>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67">COUNTIF(AS111:BW111,"X")</f>
        <v>0</v>
      </c>
      <c r="AR111" s="178">
        <f t="shared" si="351"/>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68">COUNTIF(BZ111:DC111,"X")</f>
        <v>0</v>
      </c>
      <c r="BY111" s="178">
        <f t="shared" si="353"/>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69">COUNTIF(DF111:EJ111,"X")</f>
        <v>0</v>
      </c>
      <c r="DE111" s="178">
        <f t="shared" si="355"/>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70">COUNTIF(EM111:FP111,"X")</f>
        <v>0</v>
      </c>
      <c r="EL111" s="178">
        <f t="shared" si="357"/>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71">COUNTIF(FS111:GW111,"X")</f>
        <v>0</v>
      </c>
      <c r="FR111" s="178">
        <f t="shared" si="359"/>
        <v>0</v>
      </c>
    </row>
    <row r="112" spans="3:205" ht="21" customHeight="1" x14ac:dyDescent="0.3">
      <c r="C112" s="369"/>
      <c r="D112" s="372"/>
      <c r="E112" s="375"/>
      <c r="F112" s="377"/>
      <c r="G112" s="53" t="s">
        <v>47</v>
      </c>
      <c r="H112" s="54" t="s">
        <v>30</v>
      </c>
      <c r="I112" s="55">
        <v>0</v>
      </c>
      <c r="J112" s="56">
        <f t="shared" si="366"/>
        <v>0</v>
      </c>
      <c r="K112" s="179">
        <f t="shared" si="349"/>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67"/>
        <v>0</v>
      </c>
      <c r="AR112" s="179">
        <f t="shared" si="351"/>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68"/>
        <v>0</v>
      </c>
      <c r="BY112" s="179">
        <f t="shared" si="353"/>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69"/>
        <v>0</v>
      </c>
      <c r="DE112" s="179">
        <f t="shared" si="355"/>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70"/>
        <v>0</v>
      </c>
      <c r="EL112" s="179">
        <f t="shared" si="357"/>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71"/>
        <v>0</v>
      </c>
      <c r="FR112" s="179">
        <f t="shared" si="359"/>
        <v>0</v>
      </c>
    </row>
    <row r="113" spans="3:174" ht="21" customHeight="1" x14ac:dyDescent="0.3">
      <c r="C113" s="370"/>
      <c r="D113" s="373"/>
      <c r="E113" s="376"/>
      <c r="F113" s="377"/>
      <c r="G113" s="58" t="s">
        <v>48</v>
      </c>
      <c r="H113" s="59" t="s">
        <v>30</v>
      </c>
      <c r="I113" s="60">
        <f>SUMIF($J$23:$FR$23,$I$23,J113:FR113)</f>
        <v>6</v>
      </c>
      <c r="J113" s="61" t="s">
        <v>30</v>
      </c>
      <c r="K113" s="62">
        <f t="shared" si="349"/>
        <v>6</v>
      </c>
      <c r="L113" s="58"/>
      <c r="M113" s="58"/>
      <c r="N113" s="58"/>
      <c r="O113" s="58"/>
      <c r="P113" s="58"/>
      <c r="Q113" s="58"/>
      <c r="R113" s="58">
        <v>2</v>
      </c>
      <c r="S113" s="58">
        <v>2</v>
      </c>
      <c r="T113" s="58"/>
      <c r="U113" s="58">
        <v>2</v>
      </c>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1"/>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3"/>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5"/>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9"/>
        <v>0</v>
      </c>
    </row>
    <row r="114" spans="3:174" ht="21" customHeight="1" x14ac:dyDescent="0.3">
      <c r="C114" s="368">
        <f>IF(D114="","-",SUBTOTAL(3,$D$24:D114))</f>
        <v>31</v>
      </c>
      <c r="D114" s="371" t="s">
        <v>145</v>
      </c>
      <c r="E114" s="374" t="str">
        <f>IFERROR(VLOOKUP(D114,'employee list'!$C:$E,2,0),"-")</f>
        <v>Vũ Thị Mến</v>
      </c>
      <c r="F114" s="377" t="str">
        <f>IFERROR(VLOOKUP(D114,'employee list'!$C:$E,3,0),"-")</f>
        <v>Outsort</v>
      </c>
      <c r="G114" s="48" t="s">
        <v>44</v>
      </c>
      <c r="H114" s="49" t="s">
        <v>30</v>
      </c>
      <c r="I114" s="50">
        <v>0</v>
      </c>
      <c r="J114" s="51">
        <f t="shared" ref="J114:J115" si="372">COUNTIF(L114:AP114,"X")</f>
        <v>5</v>
      </c>
      <c r="K114" s="178">
        <f t="shared" si="349"/>
        <v>0</v>
      </c>
      <c r="L114" s="48"/>
      <c r="M114" s="48"/>
      <c r="N114" s="48"/>
      <c r="O114" s="48"/>
      <c r="P114" s="48"/>
      <c r="Q114" s="48" t="s">
        <v>135</v>
      </c>
      <c r="R114" s="48" t="s">
        <v>135</v>
      </c>
      <c r="S114" s="48" t="s">
        <v>135</v>
      </c>
      <c r="T114" s="48" t="s">
        <v>135</v>
      </c>
      <c r="U114" s="48" t="s">
        <v>135</v>
      </c>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73">COUNTIF(AS114:BW114,"X")</f>
        <v>0</v>
      </c>
      <c r="AR114" s="178">
        <f t="shared" si="351"/>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74">COUNTIF(BZ114:DC114,"X")</f>
        <v>0</v>
      </c>
      <c r="BY114" s="178">
        <f t="shared" si="353"/>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75">COUNTIF(DF114:EJ114,"X")</f>
        <v>0</v>
      </c>
      <c r="DE114" s="178">
        <f t="shared" si="355"/>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76">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77">COUNTIF(FS114:GW114,"X")</f>
        <v>0</v>
      </c>
      <c r="FR114" s="178">
        <f t="shared" si="359"/>
        <v>0</v>
      </c>
    </row>
    <row r="115" spans="3:174" ht="21" customHeight="1" x14ac:dyDescent="0.3">
      <c r="C115" s="369"/>
      <c r="D115" s="372"/>
      <c r="E115" s="375"/>
      <c r="F115" s="377"/>
      <c r="G115" s="53" t="s">
        <v>47</v>
      </c>
      <c r="H115" s="54" t="s">
        <v>30</v>
      </c>
      <c r="I115" s="55">
        <v>0</v>
      </c>
      <c r="J115" s="56">
        <f t="shared" si="372"/>
        <v>0</v>
      </c>
      <c r="K115" s="179">
        <f t="shared" si="349"/>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73"/>
        <v>0</v>
      </c>
      <c r="AR115" s="179">
        <f t="shared" si="351"/>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74"/>
        <v>0</v>
      </c>
      <c r="BY115" s="179">
        <f t="shared" si="353"/>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75"/>
        <v>0</v>
      </c>
      <c r="DE115" s="179">
        <f t="shared" si="355"/>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76"/>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77"/>
        <v>0</v>
      </c>
      <c r="FR115" s="179">
        <f t="shared" si="359"/>
        <v>0</v>
      </c>
    </row>
    <row r="116" spans="3:174" ht="21" customHeight="1" x14ac:dyDescent="0.3">
      <c r="C116" s="370"/>
      <c r="D116" s="373"/>
      <c r="E116" s="376"/>
      <c r="F116" s="377"/>
      <c r="G116" s="58" t="s">
        <v>48</v>
      </c>
      <c r="H116" s="59" t="s">
        <v>30</v>
      </c>
      <c r="I116" s="60">
        <f>SUMIF($J$23:$FR$23,$I$23,J116:FR116)</f>
        <v>10</v>
      </c>
      <c r="J116" s="61" t="s">
        <v>30</v>
      </c>
      <c r="K116" s="62">
        <f t="shared" si="349"/>
        <v>10</v>
      </c>
      <c r="L116" s="58"/>
      <c r="M116" s="58"/>
      <c r="N116" s="58"/>
      <c r="O116" s="58"/>
      <c r="P116" s="58"/>
      <c r="Q116" s="58">
        <v>2</v>
      </c>
      <c r="R116" s="58">
        <v>2</v>
      </c>
      <c r="S116" s="58">
        <v>2</v>
      </c>
      <c r="T116" s="58">
        <v>2</v>
      </c>
      <c r="U116" s="58">
        <v>2</v>
      </c>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1"/>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3"/>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5"/>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9"/>
        <v>0</v>
      </c>
    </row>
    <row r="117" spans="3:174" ht="21" customHeight="1" x14ac:dyDescent="0.3">
      <c r="C117" s="368">
        <f>IF(D117="","-",SUBTOTAL(3,$D$24:D117))</f>
        <v>32</v>
      </c>
      <c r="D117" s="371" t="s">
        <v>146</v>
      </c>
      <c r="E117" s="374" t="str">
        <f>IFERROR(VLOOKUP(D117,'employee list'!$C:$E,2,0),"-")</f>
        <v>Đào Văn Phu</v>
      </c>
      <c r="F117" s="377" t="str">
        <f>IFERROR(VLOOKUP(D117,'employee list'!$C:$E,3,0),"-")</f>
        <v>Outsort</v>
      </c>
      <c r="G117" s="48" t="s">
        <v>44</v>
      </c>
      <c r="H117" s="49" t="s">
        <v>30</v>
      </c>
      <c r="I117" s="50">
        <v>0</v>
      </c>
      <c r="J117" s="51">
        <f t="shared" ref="J117:J118" si="378">COUNTIF(L117:AP117,"X")</f>
        <v>5</v>
      </c>
      <c r="K117" s="178">
        <f t="shared" si="349"/>
        <v>0</v>
      </c>
      <c r="L117" s="48"/>
      <c r="M117" s="48"/>
      <c r="N117" s="48"/>
      <c r="O117" s="48"/>
      <c r="P117" s="48"/>
      <c r="Q117" s="48" t="s">
        <v>135</v>
      </c>
      <c r="R117" s="48" t="s">
        <v>135</v>
      </c>
      <c r="S117" s="48" t="s">
        <v>135</v>
      </c>
      <c r="T117" s="48" t="s">
        <v>135</v>
      </c>
      <c r="U117" s="48" t="s">
        <v>135</v>
      </c>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79">COUNTIF(AS117:BW117,"X")</f>
        <v>0</v>
      </c>
      <c r="AR117" s="178">
        <f t="shared" si="351"/>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80">COUNTIF(BZ117:DC117,"X")</f>
        <v>0</v>
      </c>
      <c r="BY117" s="178">
        <f t="shared" si="353"/>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81">COUNTIF(DF117:EJ117,"X")</f>
        <v>0</v>
      </c>
      <c r="DE117" s="178">
        <f t="shared" si="355"/>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82">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83">COUNTIF(FS117:GW117,"X")</f>
        <v>0</v>
      </c>
      <c r="FR117" s="178">
        <f t="shared" si="359"/>
        <v>0</v>
      </c>
    </row>
    <row r="118" spans="3:174" ht="21" customHeight="1" x14ac:dyDescent="0.3">
      <c r="C118" s="369"/>
      <c r="D118" s="372"/>
      <c r="E118" s="375"/>
      <c r="F118" s="377"/>
      <c r="G118" s="53" t="s">
        <v>47</v>
      </c>
      <c r="H118" s="54" t="s">
        <v>30</v>
      </c>
      <c r="I118" s="55">
        <v>0</v>
      </c>
      <c r="J118" s="56">
        <f t="shared" si="378"/>
        <v>0</v>
      </c>
      <c r="K118" s="179">
        <f t="shared" si="349"/>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79"/>
        <v>0</v>
      </c>
      <c r="AR118" s="179">
        <f t="shared" si="351"/>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80"/>
        <v>0</v>
      </c>
      <c r="BY118" s="179">
        <f t="shared" si="353"/>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81"/>
        <v>0</v>
      </c>
      <c r="DE118" s="179">
        <f t="shared" si="355"/>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82"/>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83"/>
        <v>0</v>
      </c>
      <c r="FR118" s="179">
        <f t="shared" si="359"/>
        <v>0</v>
      </c>
    </row>
    <row r="119" spans="3:174" ht="21" customHeight="1" x14ac:dyDescent="0.3">
      <c r="C119" s="370"/>
      <c r="D119" s="373"/>
      <c r="E119" s="376"/>
      <c r="F119" s="377"/>
      <c r="G119" s="58" t="s">
        <v>48</v>
      </c>
      <c r="H119" s="59" t="s">
        <v>30</v>
      </c>
      <c r="I119" s="60">
        <f>SUMIF($J$23:$FR$23,$I$23,J119:FR119)</f>
        <v>10</v>
      </c>
      <c r="J119" s="61" t="s">
        <v>30</v>
      </c>
      <c r="K119" s="62">
        <f t="shared" si="349"/>
        <v>10</v>
      </c>
      <c r="L119" s="58"/>
      <c r="M119" s="58"/>
      <c r="N119" s="58"/>
      <c r="O119" s="58"/>
      <c r="P119" s="58"/>
      <c r="Q119" s="58">
        <v>2</v>
      </c>
      <c r="R119" s="58">
        <v>2</v>
      </c>
      <c r="S119" s="58">
        <v>2</v>
      </c>
      <c r="T119" s="58">
        <v>2</v>
      </c>
      <c r="U119" s="58">
        <v>2</v>
      </c>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1"/>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3"/>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5"/>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9"/>
        <v>0</v>
      </c>
    </row>
    <row r="120" spans="3:174" ht="21" customHeight="1" x14ac:dyDescent="0.3">
      <c r="C120" s="368">
        <f>IF(D120="","-",SUBTOTAL(3,$D$24:D120))</f>
        <v>33</v>
      </c>
      <c r="D120" s="371" t="s">
        <v>147</v>
      </c>
      <c r="E120" s="378" t="str">
        <f>IFERROR(VLOOKUP(D120,'employee list'!$C:$E,2,0),"-")</f>
        <v>Đỗ Thị Thuỷ</v>
      </c>
      <c r="F120" s="377" t="str">
        <f>IFERROR(VLOOKUP(D120,'employee list'!$C:$E,3,0),"-")</f>
        <v>Outsort</v>
      </c>
      <c r="G120" s="48" t="s">
        <v>44</v>
      </c>
      <c r="H120" s="49" t="s">
        <v>30</v>
      </c>
      <c r="I120" s="50">
        <v>0</v>
      </c>
      <c r="J120" s="51">
        <f t="shared" ref="J120:J121" si="384">COUNTIF(L120:AP120,"X")</f>
        <v>5</v>
      </c>
      <c r="K120" s="178">
        <f t="shared" si="349"/>
        <v>0</v>
      </c>
      <c r="L120" s="48"/>
      <c r="M120" s="48"/>
      <c r="N120" s="48"/>
      <c r="O120" s="48"/>
      <c r="P120" s="48"/>
      <c r="Q120" s="48" t="s">
        <v>135</v>
      </c>
      <c r="R120" s="48" t="s">
        <v>135</v>
      </c>
      <c r="S120" s="48" t="s">
        <v>135</v>
      </c>
      <c r="T120" s="48" t="s">
        <v>135</v>
      </c>
      <c r="U120" s="48" t="s">
        <v>135</v>
      </c>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85">COUNTIF(AS120:BW120,"X")</f>
        <v>0</v>
      </c>
      <c r="AR120" s="178">
        <f t="shared" si="351"/>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86">COUNTIF(BZ120:DC120,"X")</f>
        <v>0</v>
      </c>
      <c r="BY120" s="178">
        <f t="shared" si="353"/>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87">COUNTIF(DF120:EJ120,"X")</f>
        <v>0</v>
      </c>
      <c r="DE120" s="178">
        <f t="shared" si="355"/>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88">COUNTIF(EM120:FP120,"X")</f>
        <v>0</v>
      </c>
      <c r="EL120" s="178">
        <f t="shared" si="357"/>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89">COUNTIF(FS120:GW120,"X")</f>
        <v>0</v>
      </c>
      <c r="FR120" s="178">
        <f t="shared" si="359"/>
        <v>0</v>
      </c>
    </row>
    <row r="121" spans="3:174" ht="21" customHeight="1" x14ac:dyDescent="0.3">
      <c r="C121" s="369"/>
      <c r="D121" s="372"/>
      <c r="E121" s="379"/>
      <c r="F121" s="377"/>
      <c r="G121" s="53" t="s">
        <v>47</v>
      </c>
      <c r="H121" s="54" t="s">
        <v>30</v>
      </c>
      <c r="I121" s="55">
        <v>0</v>
      </c>
      <c r="J121" s="56">
        <f t="shared" si="384"/>
        <v>0</v>
      </c>
      <c r="K121" s="179">
        <f t="shared" ref="K121:K131" si="390">SUM(L121:AP121)</f>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85"/>
        <v>0</v>
      </c>
      <c r="AR121" s="179">
        <f t="shared" ref="AR121:AR131" si="391">SUM(AS121:BW121)</f>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86"/>
        <v>0</v>
      </c>
      <c r="BY121" s="179">
        <f t="shared" ref="BY121:BY131" si="392">SUM(BZ121:DC121)</f>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87"/>
        <v>0</v>
      </c>
      <c r="DE121" s="179">
        <f t="shared" ref="DE121:DE131" si="393">SUM(DF121:EJ121)</f>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88"/>
        <v>0</v>
      </c>
      <c r="EL121" s="179">
        <f t="shared" ref="EL121:EL131" si="394">SUM(EM121:FP121)</f>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89"/>
        <v>0</v>
      </c>
      <c r="FR121" s="179">
        <f t="shared" ref="FR121:FR131" si="395">SUM(FS121:GW121)</f>
        <v>0</v>
      </c>
    </row>
    <row r="122" spans="3:174" ht="21" customHeight="1" x14ac:dyDescent="0.3">
      <c r="C122" s="370"/>
      <c r="D122" s="373"/>
      <c r="E122" s="380"/>
      <c r="F122" s="377"/>
      <c r="G122" s="58" t="s">
        <v>48</v>
      </c>
      <c r="H122" s="59" t="s">
        <v>30</v>
      </c>
      <c r="I122" s="60">
        <f>SUMIF($J$23:$FR$23,$I$23,J122:FR122)</f>
        <v>10</v>
      </c>
      <c r="J122" s="61" t="s">
        <v>30</v>
      </c>
      <c r="K122" s="62">
        <f t="shared" si="390"/>
        <v>10</v>
      </c>
      <c r="L122" s="58"/>
      <c r="M122" s="58"/>
      <c r="N122" s="58"/>
      <c r="O122" s="58"/>
      <c r="P122" s="58"/>
      <c r="Q122" s="58">
        <v>2</v>
      </c>
      <c r="R122" s="58">
        <v>2</v>
      </c>
      <c r="S122" s="58">
        <v>2</v>
      </c>
      <c r="T122" s="58">
        <v>2</v>
      </c>
      <c r="U122" s="58">
        <v>2</v>
      </c>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91"/>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9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93"/>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94"/>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95"/>
        <v>0</v>
      </c>
    </row>
    <row r="123" spans="3:174" ht="21" customHeight="1" x14ac:dyDescent="0.3">
      <c r="C123" s="368">
        <f>IF(D123="","-",SUBTOTAL(3,$D$24:D123))</f>
        <v>34</v>
      </c>
      <c r="D123" s="371" t="s">
        <v>148</v>
      </c>
      <c r="E123" s="374" t="str">
        <f>IFERROR(VLOOKUP(D123,'employee list'!$C:$E,2,0),"-")</f>
        <v>Nguyễn Thị Chặn</v>
      </c>
      <c r="F123" s="377" t="str">
        <f>IFERROR(VLOOKUP(D123,'employee list'!$C:$E,3,0),"-")</f>
        <v>Outsort</v>
      </c>
      <c r="G123" s="48" t="s">
        <v>44</v>
      </c>
      <c r="H123" s="49" t="s">
        <v>30</v>
      </c>
      <c r="I123" s="50">
        <v>0</v>
      </c>
      <c r="J123" s="51">
        <f t="shared" ref="J123:J124" si="396">COUNTIF(L123:AP123,"X")</f>
        <v>5</v>
      </c>
      <c r="K123" s="178">
        <f t="shared" si="390"/>
        <v>0</v>
      </c>
      <c r="L123" s="48"/>
      <c r="M123" s="48"/>
      <c r="N123" s="48"/>
      <c r="O123" s="48"/>
      <c r="P123" s="48"/>
      <c r="Q123" s="48" t="s">
        <v>135</v>
      </c>
      <c r="R123" s="48" t="s">
        <v>135</v>
      </c>
      <c r="S123" s="48" t="s">
        <v>135</v>
      </c>
      <c r="T123" s="48" t="s">
        <v>135</v>
      </c>
      <c r="U123" s="48" t="s">
        <v>135</v>
      </c>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97">COUNTIF(AS123:BW123,"X")</f>
        <v>0</v>
      </c>
      <c r="AR123" s="178">
        <f t="shared" si="391"/>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98">COUNTIF(BZ123:DC123,"X")</f>
        <v>0</v>
      </c>
      <c r="BY123" s="178">
        <f t="shared" si="392"/>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99">COUNTIF(DF123:EJ123,"X")</f>
        <v>0</v>
      </c>
      <c r="DE123" s="178">
        <f t="shared" si="393"/>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400">COUNTIF(EM123:FP123,"X")</f>
        <v>0</v>
      </c>
      <c r="EL123" s="178">
        <f t="shared" si="394"/>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401">COUNTIF(FS123:GW123,"X")</f>
        <v>0</v>
      </c>
      <c r="FR123" s="178">
        <f t="shared" si="395"/>
        <v>0</v>
      </c>
    </row>
    <row r="124" spans="3:174" ht="21" customHeight="1" x14ac:dyDescent="0.3">
      <c r="C124" s="369"/>
      <c r="D124" s="372"/>
      <c r="E124" s="375"/>
      <c r="F124" s="377"/>
      <c r="G124" s="53" t="s">
        <v>47</v>
      </c>
      <c r="H124" s="54" t="s">
        <v>30</v>
      </c>
      <c r="I124" s="55">
        <v>0</v>
      </c>
      <c r="J124" s="56">
        <f t="shared" si="396"/>
        <v>0</v>
      </c>
      <c r="K124" s="179">
        <f t="shared" si="39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97"/>
        <v>0</v>
      </c>
      <c r="AR124" s="179">
        <f t="shared" si="391"/>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98"/>
        <v>0</v>
      </c>
      <c r="BY124" s="179">
        <f t="shared" si="39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99"/>
        <v>0</v>
      </c>
      <c r="DE124" s="179">
        <f t="shared" si="393"/>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400"/>
        <v>0</v>
      </c>
      <c r="EL124" s="179">
        <f t="shared" si="394"/>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401"/>
        <v>0</v>
      </c>
      <c r="FR124" s="179">
        <f t="shared" si="395"/>
        <v>0</v>
      </c>
    </row>
    <row r="125" spans="3:174" ht="21" customHeight="1" x14ac:dyDescent="0.3">
      <c r="C125" s="370"/>
      <c r="D125" s="373"/>
      <c r="E125" s="376"/>
      <c r="F125" s="377"/>
      <c r="G125" s="58" t="s">
        <v>48</v>
      </c>
      <c r="H125" s="59" t="s">
        <v>30</v>
      </c>
      <c r="I125" s="60">
        <f>SUMIF($J$23:$FR$23,$I$23,J125:FR125)</f>
        <v>10</v>
      </c>
      <c r="J125" s="61" t="s">
        <v>30</v>
      </c>
      <c r="K125" s="62">
        <f t="shared" si="390"/>
        <v>10</v>
      </c>
      <c r="L125" s="58"/>
      <c r="M125" s="58"/>
      <c r="N125" s="58"/>
      <c r="O125" s="58"/>
      <c r="P125" s="58"/>
      <c r="Q125" s="58">
        <v>2</v>
      </c>
      <c r="R125" s="58">
        <v>2</v>
      </c>
      <c r="S125" s="58">
        <v>2</v>
      </c>
      <c r="T125" s="58">
        <v>2</v>
      </c>
      <c r="U125" s="58">
        <v>2</v>
      </c>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91"/>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9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93"/>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94"/>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95"/>
        <v>0</v>
      </c>
    </row>
    <row r="126" spans="3:174" ht="21" customHeight="1" x14ac:dyDescent="0.3">
      <c r="C126" s="368">
        <f>IF(D126="","-",SUBTOTAL(3,$D$24:D126))</f>
        <v>35</v>
      </c>
      <c r="D126" s="371" t="s">
        <v>149</v>
      </c>
      <c r="E126" s="378" t="str">
        <f>IFERROR(VLOOKUP(D126,'employee list'!$C:$E,2,0),"-")</f>
        <v>-</v>
      </c>
      <c r="F126" s="377" t="str">
        <f>IFERROR(VLOOKUP(D126,'employee list'!$C:$E,3,0),"-")</f>
        <v>-</v>
      </c>
      <c r="G126" s="48" t="s">
        <v>44</v>
      </c>
      <c r="H126" s="49" t="s">
        <v>30</v>
      </c>
      <c r="I126" s="50">
        <v>0</v>
      </c>
      <c r="J126" s="51">
        <f t="shared" ref="J126:J127" si="402">COUNTIF(L126:AP126,"X")</f>
        <v>5</v>
      </c>
      <c r="K126" s="178">
        <f t="shared" si="390"/>
        <v>0</v>
      </c>
      <c r="L126" s="48"/>
      <c r="M126" s="48"/>
      <c r="N126" s="48"/>
      <c r="O126" s="48"/>
      <c r="P126" s="48"/>
      <c r="Q126" s="48" t="s">
        <v>135</v>
      </c>
      <c r="R126" s="48" t="s">
        <v>135</v>
      </c>
      <c r="S126" s="48" t="s">
        <v>135</v>
      </c>
      <c r="T126" s="48" t="s">
        <v>135</v>
      </c>
      <c r="U126" s="48" t="s">
        <v>135</v>
      </c>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403">COUNTIF(AS126:BW126,"X")</f>
        <v>0</v>
      </c>
      <c r="AR126" s="178">
        <f t="shared" si="391"/>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404">COUNTIF(BZ126:DC126,"X")</f>
        <v>0</v>
      </c>
      <c r="BY126" s="178">
        <f t="shared" si="392"/>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405">COUNTIF(DF126:EJ126,"X")</f>
        <v>0</v>
      </c>
      <c r="DE126" s="178">
        <f t="shared" si="393"/>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406">COUNTIF(EM126:FP126,"X")</f>
        <v>0</v>
      </c>
      <c r="EL126" s="178">
        <f t="shared" si="394"/>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407">COUNTIF(FS126:GW126,"X")</f>
        <v>0</v>
      </c>
      <c r="FR126" s="178">
        <f t="shared" si="395"/>
        <v>0</v>
      </c>
    </row>
    <row r="127" spans="3:174" ht="21" customHeight="1" x14ac:dyDescent="0.3">
      <c r="C127" s="369"/>
      <c r="D127" s="372"/>
      <c r="E127" s="379"/>
      <c r="F127" s="377"/>
      <c r="G127" s="53" t="s">
        <v>47</v>
      </c>
      <c r="H127" s="54" t="s">
        <v>30</v>
      </c>
      <c r="I127" s="55">
        <v>0</v>
      </c>
      <c r="J127" s="56">
        <f t="shared" si="402"/>
        <v>0</v>
      </c>
      <c r="K127" s="179">
        <f t="shared" si="390"/>
        <v>0</v>
      </c>
      <c r="L127" s="53"/>
      <c r="M127" s="53"/>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403"/>
        <v>0</v>
      </c>
      <c r="AR127" s="179">
        <f t="shared" si="391"/>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404"/>
        <v>0</v>
      </c>
      <c r="BY127" s="179">
        <f t="shared" si="392"/>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405"/>
        <v>0</v>
      </c>
      <c r="DE127" s="179">
        <f t="shared" si="393"/>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406"/>
        <v>0</v>
      </c>
      <c r="EL127" s="179">
        <f t="shared" si="394"/>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407"/>
        <v>0</v>
      </c>
      <c r="FR127" s="179">
        <f t="shared" si="395"/>
        <v>0</v>
      </c>
    </row>
    <row r="128" spans="3:174" ht="21" customHeight="1" x14ac:dyDescent="0.3">
      <c r="C128" s="370"/>
      <c r="D128" s="373"/>
      <c r="E128" s="380"/>
      <c r="F128" s="377"/>
      <c r="G128" s="58" t="s">
        <v>48</v>
      </c>
      <c r="H128" s="59" t="s">
        <v>30</v>
      </c>
      <c r="I128" s="60">
        <f>SUMIF($J$23:$FR$23,$I$23,J128:FR128)</f>
        <v>10</v>
      </c>
      <c r="J128" s="61" t="s">
        <v>30</v>
      </c>
      <c r="K128" s="62">
        <f t="shared" si="390"/>
        <v>10</v>
      </c>
      <c r="L128" s="58"/>
      <c r="M128" s="58"/>
      <c r="N128" s="58"/>
      <c r="O128" s="58"/>
      <c r="P128" s="58"/>
      <c r="Q128" s="58">
        <v>2</v>
      </c>
      <c r="R128" s="58">
        <v>2</v>
      </c>
      <c r="S128" s="58">
        <v>2</v>
      </c>
      <c r="T128" s="58">
        <v>2</v>
      </c>
      <c r="U128" s="58">
        <v>2</v>
      </c>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91"/>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92"/>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93"/>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94"/>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95"/>
        <v>0</v>
      </c>
    </row>
    <row r="129" spans="3:174" ht="21" customHeight="1" x14ac:dyDescent="0.3">
      <c r="C129" s="368">
        <f>IF(D129="","-",SUBTOTAL(3,$D$24:D129))</f>
        <v>36</v>
      </c>
      <c r="D129" s="371" t="s">
        <v>151</v>
      </c>
      <c r="E129" s="374" t="str">
        <f>IFERROR(VLOOKUP(D129,'employee list'!$C:$E,2,0),"-")</f>
        <v>Nguyễn Văn Kỳ</v>
      </c>
      <c r="F129" s="377" t="str">
        <f>IFERROR(VLOOKUP(D129,'employee list'!$C:$E,3,0),"-")</f>
        <v>Outsort</v>
      </c>
      <c r="G129" s="48" t="s">
        <v>44</v>
      </c>
      <c r="H129" s="49" t="s">
        <v>30</v>
      </c>
      <c r="I129" s="50">
        <v>0</v>
      </c>
      <c r="J129" s="51">
        <f t="shared" ref="J129:J130" si="408">COUNTIF(L129:AP129,"X")</f>
        <v>5</v>
      </c>
      <c r="K129" s="178">
        <f t="shared" si="390"/>
        <v>0</v>
      </c>
      <c r="L129" s="48"/>
      <c r="M129" s="48"/>
      <c r="N129" s="48"/>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ref="AQ129:AQ130" si="409">COUNTIF(AS129:BW129,"X")</f>
        <v>0</v>
      </c>
      <c r="AR129" s="178">
        <f t="shared" si="391"/>
        <v>0</v>
      </c>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8"/>
      <c r="BR129" s="48"/>
      <c r="BS129" s="48"/>
      <c r="BT129" s="48"/>
      <c r="BU129" s="48"/>
      <c r="BV129" s="48"/>
      <c r="BW129" s="48"/>
      <c r="BX129" s="51">
        <f t="shared" ref="BX129:BX130" si="410">COUNTIF(BZ129:DC129,"X")</f>
        <v>0</v>
      </c>
      <c r="BY129" s="178">
        <f t="shared" si="392"/>
        <v>0</v>
      </c>
      <c r="BZ129" s="48"/>
      <c r="CA129" s="48"/>
      <c r="CB129" s="48"/>
      <c r="CC129" s="48"/>
      <c r="CD129" s="48"/>
      <c r="CE129" s="48"/>
      <c r="CF129" s="48"/>
      <c r="CG129" s="48"/>
      <c r="CH129" s="48"/>
      <c r="CI129" s="48"/>
      <c r="CJ129" s="48"/>
      <c r="CK129" s="48"/>
      <c r="CL129" s="48"/>
      <c r="CM129" s="48"/>
      <c r="CN129" s="48"/>
      <c r="CO129" s="48"/>
      <c r="CP129" s="48"/>
      <c r="CQ129" s="48"/>
      <c r="CR129" s="48"/>
      <c r="CS129" s="48"/>
      <c r="CT129" s="48"/>
      <c r="CU129" s="48"/>
      <c r="CV129" s="48"/>
      <c r="CW129" s="48"/>
      <c r="CX129" s="48"/>
      <c r="CY129" s="48"/>
      <c r="CZ129" s="48"/>
      <c r="DA129" s="48"/>
      <c r="DB129" s="48"/>
      <c r="DC129" s="48"/>
      <c r="DD129" s="51">
        <f t="shared" ref="DD129:DD130" si="411">COUNTIF(DF129:EJ129,"X")</f>
        <v>0</v>
      </c>
      <c r="DE129" s="178">
        <f t="shared" si="393"/>
        <v>0</v>
      </c>
      <c r="DF129" s="48"/>
      <c r="DG129" s="48"/>
      <c r="DH129" s="48"/>
      <c r="DI129" s="48"/>
      <c r="DJ129" s="48"/>
      <c r="DK129" s="48"/>
      <c r="DL129" s="48"/>
      <c r="DM129" s="48"/>
      <c r="DN129" s="48"/>
      <c r="DO129" s="209"/>
      <c r="DP129" s="48"/>
      <c r="DQ129" s="48"/>
      <c r="DR129" s="48"/>
      <c r="DS129" s="48"/>
      <c r="DT129" s="48"/>
      <c r="DU129" s="48"/>
      <c r="DV129" s="48"/>
      <c r="DW129" s="48"/>
      <c r="DX129" s="48"/>
      <c r="DY129" s="48"/>
      <c r="DZ129" s="48"/>
      <c r="EA129" s="53"/>
      <c r="EB129" s="48"/>
      <c r="EC129" s="48"/>
      <c r="ED129" s="48"/>
      <c r="EE129" s="48"/>
      <c r="EF129" s="48"/>
      <c r="EG129" s="48"/>
      <c r="EH129" s="48"/>
      <c r="EI129" s="48"/>
      <c r="EJ129" s="48"/>
      <c r="EK129" s="51">
        <f t="shared" ref="EK129:EK130" si="412">COUNTIF(EM129:FP129,"X")</f>
        <v>0</v>
      </c>
      <c r="EL129" s="178">
        <f t="shared" si="394"/>
        <v>0</v>
      </c>
      <c r="EM129" s="48"/>
      <c r="EN129" s="48"/>
      <c r="EO129" s="48"/>
      <c r="EP129" s="48"/>
      <c r="EQ129" s="48"/>
      <c r="ER129" s="48"/>
      <c r="ES129" s="209"/>
      <c r="ET129" s="209"/>
      <c r="EU129" s="48"/>
      <c r="EV129" s="48"/>
      <c r="EW129" s="48"/>
      <c r="EX129" s="48"/>
      <c r="EY129" s="48"/>
      <c r="EZ129" s="48"/>
      <c r="FA129" s="48"/>
      <c r="FB129" s="48"/>
      <c r="FC129" s="48"/>
      <c r="FD129" s="48"/>
      <c r="FE129" s="48"/>
      <c r="FF129" s="48"/>
      <c r="FG129" s="48"/>
      <c r="FH129" s="48"/>
      <c r="FI129" s="48"/>
      <c r="FJ129" s="48"/>
      <c r="FK129" s="48"/>
      <c r="FL129" s="48"/>
      <c r="FM129" s="48"/>
      <c r="FN129" s="48"/>
      <c r="FO129" s="48"/>
      <c r="FP129" s="48"/>
      <c r="FQ129" s="51">
        <f t="shared" ref="FQ129:FQ130" si="413">COUNTIF(FS129:GW129,"X")</f>
        <v>0</v>
      </c>
      <c r="FR129" s="178">
        <f t="shared" si="395"/>
        <v>0</v>
      </c>
    </row>
    <row r="130" spans="3:174" ht="21" customHeight="1" x14ac:dyDescent="0.3">
      <c r="C130" s="369"/>
      <c r="D130" s="372"/>
      <c r="E130" s="375"/>
      <c r="F130" s="377"/>
      <c r="G130" s="53" t="s">
        <v>47</v>
      </c>
      <c r="H130" s="54" t="s">
        <v>30</v>
      </c>
      <c r="I130" s="55">
        <v>0</v>
      </c>
      <c r="J130" s="56">
        <f t="shared" si="408"/>
        <v>0</v>
      </c>
      <c r="K130" s="179">
        <f t="shared" si="39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 t="shared" si="409"/>
        <v>0</v>
      </c>
      <c r="AR130" s="179">
        <f t="shared" si="391"/>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c r="BS130" s="53"/>
      <c r="BT130" s="53"/>
      <c r="BU130" s="53"/>
      <c r="BV130" s="53"/>
      <c r="BW130" s="53"/>
      <c r="BX130" s="56">
        <f t="shared" si="410"/>
        <v>0</v>
      </c>
      <c r="BY130" s="179">
        <f t="shared" si="392"/>
        <v>0</v>
      </c>
      <c r="BZ130" s="53"/>
      <c r="CA130" s="53"/>
      <c r="CB130" s="53"/>
      <c r="CC130" s="53"/>
      <c r="CD130" s="53"/>
      <c r="CE130" s="53"/>
      <c r="CF130" s="53"/>
      <c r="CG130" s="53"/>
      <c r="CH130" s="53"/>
      <c r="CI130" s="53"/>
      <c r="CJ130" s="53"/>
      <c r="CK130" s="53"/>
      <c r="CL130" s="53"/>
      <c r="CM130" s="53"/>
      <c r="CN130" s="53"/>
      <c r="CO130" s="53"/>
      <c r="CP130" s="53"/>
      <c r="CQ130" s="53"/>
      <c r="CR130" s="53"/>
      <c r="CS130" s="53"/>
      <c r="CT130" s="53"/>
      <c r="CU130" s="53"/>
      <c r="CV130" s="53"/>
      <c r="CW130" s="53"/>
      <c r="CX130" s="53"/>
      <c r="CY130" s="53"/>
      <c r="CZ130" s="53"/>
      <c r="DA130" s="53"/>
      <c r="DB130" s="53"/>
      <c r="DC130" s="53"/>
      <c r="DD130" s="56">
        <f t="shared" si="411"/>
        <v>0</v>
      </c>
      <c r="DE130" s="179">
        <f t="shared" si="393"/>
        <v>0</v>
      </c>
      <c r="DF130" s="53"/>
      <c r="DG130" s="53"/>
      <c r="DH130" s="53"/>
      <c r="DI130" s="53"/>
      <c r="DJ130" s="53"/>
      <c r="DK130" s="53"/>
      <c r="DL130" s="53"/>
      <c r="DM130" s="53"/>
      <c r="DN130" s="53"/>
      <c r="DO130" s="53"/>
      <c r="DP130" s="53"/>
      <c r="DQ130" s="53"/>
      <c r="DR130" s="53"/>
      <c r="DS130" s="53"/>
      <c r="DT130" s="53"/>
      <c r="DU130" s="53"/>
      <c r="DV130" s="53"/>
      <c r="DW130" s="53"/>
      <c r="DX130" s="53"/>
      <c r="DY130" s="53"/>
      <c r="DZ130" s="53"/>
      <c r="EA130" s="58"/>
      <c r="EB130" s="53"/>
      <c r="EC130" s="53"/>
      <c r="ED130" s="53"/>
      <c r="EE130" s="53"/>
      <c r="EF130" s="53"/>
      <c r="EG130" s="53"/>
      <c r="EH130" s="53"/>
      <c r="EI130" s="53"/>
      <c r="EJ130" s="53"/>
      <c r="EK130" s="56">
        <f t="shared" si="412"/>
        <v>0</v>
      </c>
      <c r="EL130" s="179">
        <f t="shared" si="394"/>
        <v>0</v>
      </c>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3"/>
      <c r="FQ130" s="56">
        <f t="shared" si="413"/>
        <v>0</v>
      </c>
      <c r="FR130" s="179">
        <f t="shared" si="395"/>
        <v>0</v>
      </c>
    </row>
    <row r="131" spans="3:174" ht="21" customHeight="1" x14ac:dyDescent="0.3">
      <c r="C131" s="370"/>
      <c r="D131" s="373"/>
      <c r="E131" s="376"/>
      <c r="F131" s="377"/>
      <c r="G131" s="58" t="s">
        <v>48</v>
      </c>
      <c r="H131" s="59" t="s">
        <v>30</v>
      </c>
      <c r="I131" s="60">
        <f>SUMIF($J$23:$FR$23,$I$23,J131:FR131)</f>
        <v>10</v>
      </c>
      <c r="J131" s="61" t="s">
        <v>30</v>
      </c>
      <c r="K131" s="62">
        <f t="shared" si="390"/>
        <v>10</v>
      </c>
      <c r="L131" s="58"/>
      <c r="M131" s="58"/>
      <c r="N131" s="58"/>
      <c r="O131" s="58"/>
      <c r="P131" s="58"/>
      <c r="Q131" s="58">
        <v>2</v>
      </c>
      <c r="R131" s="58">
        <v>2</v>
      </c>
      <c r="S131" s="58">
        <v>2</v>
      </c>
      <c r="T131" s="58">
        <v>2</v>
      </c>
      <c r="U131" s="58">
        <v>2</v>
      </c>
      <c r="V131" s="58"/>
      <c r="W131" s="58"/>
      <c r="X131" s="58"/>
      <c r="Y131" s="58"/>
      <c r="Z131" s="58"/>
      <c r="AA131" s="58"/>
      <c r="AB131" s="58"/>
      <c r="AC131" s="58"/>
      <c r="AD131" s="58"/>
      <c r="AE131" s="58"/>
      <c r="AF131" s="58"/>
      <c r="AG131" s="58"/>
      <c r="AH131" s="58"/>
      <c r="AI131" s="58"/>
      <c r="AJ131" s="58"/>
      <c r="AK131" s="58"/>
      <c r="AL131" s="58"/>
      <c r="AM131" s="58"/>
      <c r="AN131" s="58"/>
      <c r="AO131" s="58"/>
      <c r="AP131" s="58"/>
      <c r="AQ131" s="61" t="s">
        <v>30</v>
      </c>
      <c r="AR131" s="62">
        <f t="shared" si="391"/>
        <v>0</v>
      </c>
      <c r="AS131" s="58"/>
      <c r="AT131" s="58"/>
      <c r="AU131" s="58"/>
      <c r="AV131" s="58"/>
      <c r="AW131" s="58"/>
      <c r="AX131" s="58"/>
      <c r="AY131" s="58"/>
      <c r="AZ131" s="58"/>
      <c r="BA131" s="58"/>
      <c r="BB131" s="58"/>
      <c r="BC131" s="58"/>
      <c r="BD131" s="58"/>
      <c r="BE131" s="58"/>
      <c r="BF131" s="58"/>
      <c r="BG131" s="58"/>
      <c r="BH131" s="58"/>
      <c r="BI131" s="58"/>
      <c r="BJ131" s="58"/>
      <c r="BK131" s="58"/>
      <c r="BL131" s="58"/>
      <c r="BM131" s="58"/>
      <c r="BN131" s="58"/>
      <c r="BO131" s="58"/>
      <c r="BP131" s="58"/>
      <c r="BQ131" s="58"/>
      <c r="BR131" s="58"/>
      <c r="BS131" s="58"/>
      <c r="BT131" s="58"/>
      <c r="BU131" s="58"/>
      <c r="BV131" s="58"/>
      <c r="BW131" s="58"/>
      <c r="BX131" s="61" t="s">
        <v>30</v>
      </c>
      <c r="BY131" s="62">
        <f t="shared" si="392"/>
        <v>0</v>
      </c>
      <c r="BZ131" s="58"/>
      <c r="CA131" s="58"/>
      <c r="CB131" s="58"/>
      <c r="CC131" s="58"/>
      <c r="CD131" s="58"/>
      <c r="CE131" s="58"/>
      <c r="CF131" s="58"/>
      <c r="CG131" s="58"/>
      <c r="CH131" s="58"/>
      <c r="CI131" s="58"/>
      <c r="CJ131" s="58"/>
      <c r="CK131" s="58"/>
      <c r="CL131" s="58"/>
      <c r="CM131" s="58"/>
      <c r="CN131" s="58"/>
      <c r="CO131" s="58"/>
      <c r="CP131" s="58"/>
      <c r="CQ131" s="58"/>
      <c r="CR131" s="58"/>
      <c r="CS131" s="58"/>
      <c r="CT131" s="58"/>
      <c r="CU131" s="58"/>
      <c r="CV131" s="58"/>
      <c r="CW131" s="58"/>
      <c r="CX131" s="58"/>
      <c r="CY131" s="211"/>
      <c r="CZ131" s="58"/>
      <c r="DA131" s="58"/>
      <c r="DB131" s="58"/>
      <c r="DC131" s="58"/>
      <c r="DD131" s="61" t="s">
        <v>30</v>
      </c>
      <c r="DE131" s="62">
        <f t="shared" si="393"/>
        <v>0</v>
      </c>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48"/>
      <c r="EB131" s="58"/>
      <c r="EC131" s="58"/>
      <c r="ED131" s="58"/>
      <c r="EE131" s="58"/>
      <c r="EF131" s="58"/>
      <c r="EG131" s="58"/>
      <c r="EH131" s="58"/>
      <c r="EI131" s="58"/>
      <c r="EJ131" s="58"/>
      <c r="EK131" s="61" t="s">
        <v>30</v>
      </c>
      <c r="EL131" s="62">
        <f t="shared" si="394"/>
        <v>0</v>
      </c>
      <c r="EM131" s="58"/>
      <c r="EN131" s="58"/>
      <c r="EO131" s="58"/>
      <c r="EP131" s="58"/>
      <c r="EQ131" s="58"/>
      <c r="ER131" s="58"/>
      <c r="ES131" s="58"/>
      <c r="ET131" s="58"/>
      <c r="EU131" s="58"/>
      <c r="EV131" s="58"/>
      <c r="EW131" s="58"/>
      <c r="EX131" s="58"/>
      <c r="EY131" s="58"/>
      <c r="EZ131" s="58"/>
      <c r="FA131" s="58"/>
      <c r="FB131" s="58"/>
      <c r="FC131" s="58"/>
      <c r="FD131" s="58"/>
      <c r="FE131" s="58"/>
      <c r="FF131" s="58"/>
      <c r="FG131" s="58"/>
      <c r="FH131" s="58"/>
      <c r="FI131" s="58"/>
      <c r="FJ131" s="58"/>
      <c r="FK131" s="58"/>
      <c r="FL131" s="58"/>
      <c r="FM131" s="58"/>
      <c r="FN131" s="58"/>
      <c r="FO131" s="58"/>
      <c r="FP131" s="58"/>
      <c r="FQ131" s="61" t="s">
        <v>30</v>
      </c>
      <c r="FR131" s="62">
        <f t="shared" si="395"/>
        <v>0</v>
      </c>
    </row>
    <row r="132" spans="3:174" ht="21" customHeight="1" x14ac:dyDescent="0.3">
      <c r="C132" s="368">
        <f>IF(D132="","-",SUBTOTAL(3,$D$24:D132))</f>
        <v>37</v>
      </c>
      <c r="D132" s="371" t="s">
        <v>152</v>
      </c>
      <c r="E132" s="374" t="str">
        <f>IFERROR(VLOOKUP(D132,'employee list'!$C:$E,2,0),"-")</f>
        <v>Cao Thị Nhàn</v>
      </c>
      <c r="F132" s="377" t="str">
        <f>IFERROR(VLOOKUP(D132,'employee list'!$C:$E,3,0),"-")</f>
        <v>Outsort</v>
      </c>
      <c r="G132" s="48" t="s">
        <v>44</v>
      </c>
      <c r="H132" s="49" t="s">
        <v>30</v>
      </c>
      <c r="I132" s="50">
        <v>0</v>
      </c>
      <c r="J132" s="51">
        <f t="shared" ref="J132:J133" si="414">COUNTIF(L132:AP132,"X")</f>
        <v>5</v>
      </c>
      <c r="K132" s="178">
        <f t="shared" ref="K132:K134" si="415">SUM(L132:AP132)</f>
        <v>0</v>
      </c>
      <c r="L132" s="48"/>
      <c r="M132" s="48"/>
      <c r="N132" s="48"/>
      <c r="O132" s="48"/>
      <c r="P132" s="48"/>
      <c r="Q132" s="48" t="s">
        <v>135</v>
      </c>
      <c r="R132" s="48" t="s">
        <v>135</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ref="AQ132:AQ133" si="416">COUNTIF(AS132:BW132,"X")</f>
        <v>0</v>
      </c>
      <c r="AR132" s="178">
        <f t="shared" ref="AR132:AR134" si="417">SUM(AS132:BW132)</f>
        <v>0</v>
      </c>
      <c r="AS132" s="48"/>
      <c r="AT132" s="48"/>
      <c r="AU132" s="48"/>
      <c r="AV132" s="48"/>
      <c r="AW132" s="48"/>
      <c r="AX132" s="48"/>
      <c r="AY132" s="48"/>
      <c r="AZ132" s="48"/>
      <c r="BA132" s="48"/>
      <c r="BB132" s="48"/>
      <c r="BC132" s="48"/>
      <c r="BD132" s="48"/>
      <c r="BE132" s="48"/>
      <c r="BF132" s="48"/>
      <c r="BG132" s="48"/>
      <c r="BH132" s="48"/>
      <c r="BI132" s="48"/>
      <c r="BJ132" s="48"/>
      <c r="BK132" s="48"/>
      <c r="BL132" s="48"/>
      <c r="BM132" s="48"/>
      <c r="BN132" s="48"/>
      <c r="BO132" s="48"/>
      <c r="BP132" s="48"/>
      <c r="BQ132" s="48"/>
      <c r="BR132" s="48"/>
      <c r="BS132" s="48"/>
      <c r="BT132" s="48"/>
      <c r="BU132" s="48"/>
      <c r="BV132" s="48"/>
      <c r="BW132" s="48"/>
      <c r="BX132" s="51">
        <f t="shared" ref="BX132:BX133" si="418">COUNTIF(BZ132:DC132,"X")</f>
        <v>0</v>
      </c>
      <c r="BY132" s="178">
        <f t="shared" ref="BY132:BY134" si="419">SUM(BZ132:DC132)</f>
        <v>0</v>
      </c>
      <c r="BZ132" s="48"/>
      <c r="CA132" s="48"/>
      <c r="CB132" s="48"/>
      <c r="CC132" s="48"/>
      <c r="CD132" s="48"/>
      <c r="CE132" s="48"/>
      <c r="CF132" s="48"/>
      <c r="CG132" s="48"/>
      <c r="CH132" s="48"/>
      <c r="CI132" s="48"/>
      <c r="CJ132" s="48"/>
      <c r="CK132" s="48"/>
      <c r="CL132" s="48"/>
      <c r="CM132" s="48"/>
      <c r="CN132" s="48"/>
      <c r="CO132" s="48"/>
      <c r="CP132" s="48"/>
      <c r="CQ132" s="48"/>
      <c r="CR132" s="48"/>
      <c r="CS132" s="48"/>
      <c r="CT132" s="48"/>
      <c r="CU132" s="48"/>
      <c r="CV132" s="48"/>
      <c r="CW132" s="48"/>
      <c r="CX132" s="48"/>
      <c r="CY132" s="48"/>
      <c r="CZ132" s="48"/>
      <c r="DA132" s="48"/>
      <c r="DB132" s="48"/>
      <c r="DC132" s="48"/>
      <c r="DD132" s="51">
        <f t="shared" ref="DD132:DD133" si="420">COUNTIF(DF132:EJ132,"X")</f>
        <v>0</v>
      </c>
      <c r="DE132" s="178">
        <f t="shared" ref="DE132:DE134" si="421">SUM(DF132:EJ132)</f>
        <v>0</v>
      </c>
      <c r="DF132" s="48"/>
      <c r="DG132" s="48"/>
      <c r="DH132" s="48"/>
      <c r="DI132" s="48"/>
      <c r="DJ132" s="48"/>
      <c r="DK132" s="48"/>
      <c r="DL132" s="48"/>
      <c r="DM132" s="48"/>
      <c r="DN132" s="48"/>
      <c r="DO132" s="209"/>
      <c r="DP132" s="48"/>
      <c r="DQ132" s="48"/>
      <c r="DR132" s="48"/>
      <c r="DS132" s="48"/>
      <c r="DT132" s="48"/>
      <c r="DU132" s="48"/>
      <c r="DV132" s="48"/>
      <c r="DW132" s="48"/>
      <c r="DX132" s="48"/>
      <c r="DY132" s="48"/>
      <c r="DZ132" s="48"/>
      <c r="EA132" s="53"/>
      <c r="EB132" s="48"/>
      <c r="EC132" s="48"/>
      <c r="ED132" s="48"/>
      <c r="EE132" s="48"/>
      <c r="EF132" s="48"/>
      <c r="EG132" s="48"/>
      <c r="EH132" s="48"/>
      <c r="EI132" s="48"/>
      <c r="EJ132" s="48"/>
      <c r="EK132" s="51">
        <f t="shared" ref="EK132:EK133" si="422">COUNTIF(EM132:FP132,"X")</f>
        <v>0</v>
      </c>
      <c r="EL132" s="178">
        <f t="shared" ref="EL132:EL134" si="423">SUM(EM132:FP132)</f>
        <v>0</v>
      </c>
      <c r="EM132" s="48"/>
      <c r="EN132" s="48"/>
      <c r="EO132" s="48"/>
      <c r="EP132" s="48"/>
      <c r="EQ132" s="48"/>
      <c r="ER132" s="48"/>
      <c r="ES132" s="209"/>
      <c r="ET132" s="209"/>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48"/>
      <c r="FQ132" s="51">
        <f t="shared" ref="FQ132:FQ133" si="424">COUNTIF(FS132:GW132,"X")</f>
        <v>0</v>
      </c>
      <c r="FR132" s="178">
        <f t="shared" ref="FR132:FR134" si="425">SUM(FS132:GW132)</f>
        <v>0</v>
      </c>
    </row>
    <row r="133" spans="3:174" ht="21" customHeight="1" x14ac:dyDescent="0.3">
      <c r="C133" s="369"/>
      <c r="D133" s="372"/>
      <c r="E133" s="375"/>
      <c r="F133" s="377"/>
      <c r="G133" s="53" t="s">
        <v>47</v>
      </c>
      <c r="H133" s="54" t="s">
        <v>30</v>
      </c>
      <c r="I133" s="55">
        <v>0</v>
      </c>
      <c r="J133" s="56">
        <f t="shared" si="414"/>
        <v>0</v>
      </c>
      <c r="K133" s="179">
        <f t="shared" si="415"/>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6">
        <f t="shared" si="416"/>
        <v>0</v>
      </c>
      <c r="AR133" s="179">
        <f t="shared" si="417"/>
        <v>0</v>
      </c>
      <c r="AS133" s="53"/>
      <c r="AT133" s="53"/>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c r="BS133" s="53"/>
      <c r="BT133" s="53"/>
      <c r="BU133" s="53"/>
      <c r="BV133" s="53"/>
      <c r="BW133" s="53"/>
      <c r="BX133" s="56">
        <f t="shared" si="418"/>
        <v>0</v>
      </c>
      <c r="BY133" s="179">
        <f t="shared" si="419"/>
        <v>0</v>
      </c>
      <c r="BZ133" s="53"/>
      <c r="CA133" s="53"/>
      <c r="CB133" s="53"/>
      <c r="CC133" s="53"/>
      <c r="CD133" s="53"/>
      <c r="CE133" s="53"/>
      <c r="CF133" s="53"/>
      <c r="CG133" s="53"/>
      <c r="CH133" s="53"/>
      <c r="CI133" s="53"/>
      <c r="CJ133" s="53"/>
      <c r="CK133" s="53"/>
      <c r="CL133" s="53"/>
      <c r="CM133" s="53"/>
      <c r="CN133" s="53"/>
      <c r="CO133" s="53"/>
      <c r="CP133" s="53"/>
      <c r="CQ133" s="53"/>
      <c r="CR133" s="53"/>
      <c r="CS133" s="53"/>
      <c r="CT133" s="53"/>
      <c r="CU133" s="53"/>
      <c r="CV133" s="53"/>
      <c r="CW133" s="53"/>
      <c r="CX133" s="53"/>
      <c r="CY133" s="53"/>
      <c r="CZ133" s="53"/>
      <c r="DA133" s="53"/>
      <c r="DB133" s="53"/>
      <c r="DC133" s="53"/>
      <c r="DD133" s="56">
        <f t="shared" si="420"/>
        <v>0</v>
      </c>
      <c r="DE133" s="179">
        <f t="shared" si="421"/>
        <v>0</v>
      </c>
      <c r="DF133" s="53"/>
      <c r="DG133" s="53"/>
      <c r="DH133" s="53"/>
      <c r="DI133" s="53"/>
      <c r="DJ133" s="53"/>
      <c r="DK133" s="53"/>
      <c r="DL133" s="53"/>
      <c r="DM133" s="53"/>
      <c r="DN133" s="53"/>
      <c r="DO133" s="53"/>
      <c r="DP133" s="53"/>
      <c r="DQ133" s="53"/>
      <c r="DR133" s="53"/>
      <c r="DS133" s="53"/>
      <c r="DT133" s="53"/>
      <c r="DU133" s="53"/>
      <c r="DV133" s="53"/>
      <c r="DW133" s="53"/>
      <c r="DX133" s="53"/>
      <c r="DY133" s="53"/>
      <c r="DZ133" s="53"/>
      <c r="EA133" s="58"/>
      <c r="EB133" s="53"/>
      <c r="EC133" s="53"/>
      <c r="ED133" s="53"/>
      <c r="EE133" s="53"/>
      <c r="EF133" s="53"/>
      <c r="EG133" s="53"/>
      <c r="EH133" s="53"/>
      <c r="EI133" s="53"/>
      <c r="EJ133" s="53"/>
      <c r="EK133" s="56">
        <f t="shared" si="422"/>
        <v>0</v>
      </c>
      <c r="EL133" s="179">
        <f t="shared" si="423"/>
        <v>0</v>
      </c>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3"/>
      <c r="FQ133" s="56">
        <f t="shared" si="424"/>
        <v>0</v>
      </c>
      <c r="FR133" s="179">
        <f t="shared" si="425"/>
        <v>0</v>
      </c>
    </row>
    <row r="134" spans="3:174" ht="21" customHeight="1" x14ac:dyDescent="0.3">
      <c r="C134" s="370"/>
      <c r="D134" s="373"/>
      <c r="E134" s="376"/>
      <c r="F134" s="377"/>
      <c r="G134" s="58" t="s">
        <v>48</v>
      </c>
      <c r="H134" s="59" t="s">
        <v>30</v>
      </c>
      <c r="I134" s="60">
        <f>SUMIF($J$23:$FR$23,$I$23,J134:FR134)</f>
        <v>10</v>
      </c>
      <c r="J134" s="61" t="s">
        <v>30</v>
      </c>
      <c r="K134" s="62">
        <f t="shared" si="415"/>
        <v>10</v>
      </c>
      <c r="L134" s="58"/>
      <c r="M134" s="58"/>
      <c r="N134" s="58"/>
      <c r="O134" s="58"/>
      <c r="P134" s="58"/>
      <c r="Q134" s="58">
        <v>2</v>
      </c>
      <c r="R134" s="58">
        <v>2</v>
      </c>
      <c r="S134" s="58">
        <v>2</v>
      </c>
      <c r="T134" s="58">
        <v>2</v>
      </c>
      <c r="U134" s="58">
        <v>2</v>
      </c>
      <c r="V134" s="58"/>
      <c r="W134" s="58"/>
      <c r="X134" s="58"/>
      <c r="Y134" s="58"/>
      <c r="Z134" s="58"/>
      <c r="AA134" s="58"/>
      <c r="AB134" s="58"/>
      <c r="AC134" s="58"/>
      <c r="AD134" s="58"/>
      <c r="AE134" s="58"/>
      <c r="AF134" s="58"/>
      <c r="AG134" s="58"/>
      <c r="AH134" s="58"/>
      <c r="AI134" s="58"/>
      <c r="AJ134" s="58"/>
      <c r="AK134" s="58"/>
      <c r="AL134" s="58"/>
      <c r="AM134" s="58"/>
      <c r="AN134" s="58"/>
      <c r="AO134" s="58"/>
      <c r="AP134" s="58"/>
      <c r="AQ134" s="61" t="s">
        <v>30</v>
      </c>
      <c r="AR134" s="62">
        <f t="shared" si="417"/>
        <v>0</v>
      </c>
      <c r="AS134" s="58"/>
      <c r="AT134" s="58"/>
      <c r="AU134" s="58"/>
      <c r="AV134" s="58"/>
      <c r="AW134" s="58"/>
      <c r="AX134" s="58"/>
      <c r="AY134" s="58"/>
      <c r="AZ134" s="58"/>
      <c r="BA134" s="58"/>
      <c r="BB134" s="58"/>
      <c r="BC134" s="58"/>
      <c r="BD134" s="58"/>
      <c r="BE134" s="58"/>
      <c r="BF134" s="58"/>
      <c r="BG134" s="58"/>
      <c r="BH134" s="58"/>
      <c r="BI134" s="58"/>
      <c r="BJ134" s="58"/>
      <c r="BK134" s="58"/>
      <c r="BL134" s="58"/>
      <c r="BM134" s="58"/>
      <c r="BN134" s="58"/>
      <c r="BO134" s="58"/>
      <c r="BP134" s="58"/>
      <c r="BQ134" s="58"/>
      <c r="BR134" s="58"/>
      <c r="BS134" s="58"/>
      <c r="BT134" s="58"/>
      <c r="BU134" s="58"/>
      <c r="BV134" s="58"/>
      <c r="BW134" s="58"/>
      <c r="BX134" s="61" t="s">
        <v>30</v>
      </c>
      <c r="BY134" s="62">
        <f t="shared" si="419"/>
        <v>0</v>
      </c>
      <c r="BZ134" s="58"/>
      <c r="CA134" s="58"/>
      <c r="CB134" s="58"/>
      <c r="CC134" s="58"/>
      <c r="CD134" s="58"/>
      <c r="CE134" s="58"/>
      <c r="CF134" s="58"/>
      <c r="CG134" s="58"/>
      <c r="CH134" s="58"/>
      <c r="CI134" s="58"/>
      <c r="CJ134" s="58"/>
      <c r="CK134" s="58"/>
      <c r="CL134" s="58"/>
      <c r="CM134" s="58"/>
      <c r="CN134" s="58"/>
      <c r="CO134" s="58"/>
      <c r="CP134" s="58"/>
      <c r="CQ134" s="58"/>
      <c r="CR134" s="58"/>
      <c r="CS134" s="58"/>
      <c r="CT134" s="58"/>
      <c r="CU134" s="58"/>
      <c r="CV134" s="58"/>
      <c r="CW134" s="58"/>
      <c r="CX134" s="58"/>
      <c r="CY134" s="211"/>
      <c r="CZ134" s="58"/>
      <c r="DA134" s="58"/>
      <c r="DB134" s="58"/>
      <c r="DC134" s="58"/>
      <c r="DD134" s="61" t="s">
        <v>30</v>
      </c>
      <c r="DE134" s="62">
        <f t="shared" si="421"/>
        <v>0</v>
      </c>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48"/>
      <c r="EB134" s="58"/>
      <c r="EC134" s="58"/>
      <c r="ED134" s="58"/>
      <c r="EE134" s="58"/>
      <c r="EF134" s="58"/>
      <c r="EG134" s="58"/>
      <c r="EH134" s="58"/>
      <c r="EI134" s="58"/>
      <c r="EJ134" s="58"/>
      <c r="EK134" s="61" t="s">
        <v>30</v>
      </c>
      <c r="EL134" s="62">
        <f t="shared" si="423"/>
        <v>0</v>
      </c>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58"/>
      <c r="FQ134" s="61" t="s">
        <v>30</v>
      </c>
      <c r="FR134" s="62">
        <f t="shared" si="425"/>
        <v>0</v>
      </c>
    </row>
    <row r="135" spans="3:174" ht="21" customHeight="1" x14ac:dyDescent="0.3">
      <c r="C135" s="368">
        <f>IF(D135="","-",SUBTOTAL(3,$D$24:D135))</f>
        <v>38</v>
      </c>
      <c r="D135" s="371" t="s">
        <v>153</v>
      </c>
      <c r="E135" s="374" t="str">
        <f>IFERROR(VLOOKUP(D135,'employee list'!$C:$E,2,0),"-")</f>
        <v>Trần Quốc Tuấn</v>
      </c>
      <c r="F135" s="377" t="str">
        <f>IFERROR(VLOOKUP(D135,'employee list'!$C:$E,3,0),"-")</f>
        <v>Outsort</v>
      </c>
      <c r="G135" s="48" t="s">
        <v>44</v>
      </c>
      <c r="H135" s="49" t="s">
        <v>30</v>
      </c>
      <c r="I135" s="50">
        <v>0</v>
      </c>
      <c r="J135" s="51">
        <f t="shared" ref="J135:J136" si="426">COUNTIF(L135:AP135,"X")</f>
        <v>5</v>
      </c>
      <c r="K135" s="178">
        <f t="shared" ref="K135:K140" si="427">SUM(L135:AP135)</f>
        <v>0</v>
      </c>
      <c r="L135" s="48"/>
      <c r="M135" s="48"/>
      <c r="N135" s="48"/>
      <c r="O135" s="48"/>
      <c r="P135" s="48"/>
      <c r="Q135" s="48" t="s">
        <v>135</v>
      </c>
      <c r="R135" s="48" t="s">
        <v>135</v>
      </c>
      <c r="S135" s="48" t="s">
        <v>135</v>
      </c>
      <c r="T135" s="48" t="s">
        <v>135</v>
      </c>
      <c r="U135" s="48" t="s">
        <v>135</v>
      </c>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ref="AQ135:AQ136" si="428">COUNTIF(AS135:BW135,"X")</f>
        <v>0</v>
      </c>
      <c r="AR135" s="178">
        <f t="shared" ref="AR135:AR140" si="429">SUM(AS135:BW135)</f>
        <v>0</v>
      </c>
      <c r="AS135" s="48"/>
      <c r="AT135" s="48"/>
      <c r="AU135" s="48"/>
      <c r="AV135" s="48"/>
      <c r="AW135" s="48"/>
      <c r="AX135" s="48"/>
      <c r="AY135" s="48"/>
      <c r="AZ135" s="48"/>
      <c r="BA135" s="48"/>
      <c r="BB135" s="48"/>
      <c r="BC135" s="48"/>
      <c r="BD135" s="48"/>
      <c r="BE135" s="48"/>
      <c r="BF135" s="48"/>
      <c r="BG135" s="48"/>
      <c r="BH135" s="48"/>
      <c r="BI135" s="48"/>
      <c r="BJ135" s="48"/>
      <c r="BK135" s="48"/>
      <c r="BL135" s="48"/>
      <c r="BM135" s="48"/>
      <c r="BN135" s="48"/>
      <c r="BO135" s="48"/>
      <c r="BP135" s="48"/>
      <c r="BQ135" s="48"/>
      <c r="BR135" s="48"/>
      <c r="BS135" s="48"/>
      <c r="BT135" s="48"/>
      <c r="BU135" s="48"/>
      <c r="BV135" s="48"/>
      <c r="BW135" s="48"/>
      <c r="BX135" s="51">
        <f t="shared" ref="BX135:BX136" si="430">COUNTIF(BZ135:DC135,"X")</f>
        <v>0</v>
      </c>
      <c r="BY135" s="178">
        <f t="shared" ref="BY135:BY140" si="431">SUM(BZ135:DC135)</f>
        <v>0</v>
      </c>
      <c r="BZ135" s="48"/>
      <c r="CA135" s="48"/>
      <c r="CB135" s="48"/>
      <c r="CC135" s="48"/>
      <c r="CD135" s="48"/>
      <c r="CE135" s="48"/>
      <c r="CF135" s="48"/>
      <c r="CG135" s="48"/>
      <c r="CH135" s="48"/>
      <c r="CI135" s="48"/>
      <c r="CJ135" s="48"/>
      <c r="CK135" s="48"/>
      <c r="CL135" s="48"/>
      <c r="CM135" s="48"/>
      <c r="CN135" s="48"/>
      <c r="CO135" s="48"/>
      <c r="CP135" s="48"/>
      <c r="CQ135" s="48"/>
      <c r="CR135" s="48"/>
      <c r="CS135" s="48"/>
      <c r="CT135" s="48"/>
      <c r="CU135" s="48"/>
      <c r="CV135" s="48"/>
      <c r="CW135" s="48"/>
      <c r="CX135" s="48"/>
      <c r="CY135" s="48"/>
      <c r="CZ135" s="48"/>
      <c r="DA135" s="48"/>
      <c r="DB135" s="48"/>
      <c r="DC135" s="48"/>
      <c r="DD135" s="51">
        <f t="shared" ref="DD135:DD136" si="432">COUNTIF(DF135:EJ135,"X")</f>
        <v>0</v>
      </c>
      <c r="DE135" s="178">
        <f t="shared" ref="DE135:DE140" si="433">SUM(DF135:EJ135)</f>
        <v>0</v>
      </c>
      <c r="DF135" s="48"/>
      <c r="DG135" s="48"/>
      <c r="DH135" s="48"/>
      <c r="DI135" s="48"/>
      <c r="DJ135" s="48"/>
      <c r="DK135" s="48"/>
      <c r="DL135" s="48"/>
      <c r="DM135" s="48"/>
      <c r="DN135" s="48"/>
      <c r="DO135" s="209"/>
      <c r="DP135" s="48"/>
      <c r="DQ135" s="48"/>
      <c r="DR135" s="48"/>
      <c r="DS135" s="48"/>
      <c r="DT135" s="48"/>
      <c r="DU135" s="48"/>
      <c r="DV135" s="48"/>
      <c r="DW135" s="48"/>
      <c r="DX135" s="48"/>
      <c r="DY135" s="48"/>
      <c r="DZ135" s="48"/>
      <c r="EA135" s="53"/>
      <c r="EB135" s="48"/>
      <c r="EC135" s="48"/>
      <c r="ED135" s="48"/>
      <c r="EE135" s="48"/>
      <c r="EF135" s="48"/>
      <c r="EG135" s="48"/>
      <c r="EH135" s="48"/>
      <c r="EI135" s="48"/>
      <c r="EJ135" s="48"/>
      <c r="EK135" s="51">
        <f t="shared" ref="EK135:EK136" si="434">COUNTIF(EM135:FP135,"X")</f>
        <v>0</v>
      </c>
      <c r="EL135" s="178">
        <f t="shared" ref="EL135:EL140" si="435">SUM(EM135:FP135)</f>
        <v>0</v>
      </c>
      <c r="EM135" s="48"/>
      <c r="EN135" s="48"/>
      <c r="EO135" s="48"/>
      <c r="EP135" s="48"/>
      <c r="EQ135" s="48"/>
      <c r="ER135" s="48"/>
      <c r="ES135" s="209"/>
      <c r="ET135" s="209"/>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48"/>
      <c r="FQ135" s="51">
        <f t="shared" ref="FQ135:FQ136" si="436">COUNTIF(FS135:GW135,"X")</f>
        <v>0</v>
      </c>
      <c r="FR135" s="178">
        <f t="shared" ref="FR135:FR140" si="437">SUM(FS135:GW135)</f>
        <v>0</v>
      </c>
    </row>
    <row r="136" spans="3:174" ht="21" customHeight="1" x14ac:dyDescent="0.3">
      <c r="C136" s="369"/>
      <c r="D136" s="372"/>
      <c r="E136" s="375"/>
      <c r="F136" s="377"/>
      <c r="G136" s="53" t="s">
        <v>47</v>
      </c>
      <c r="H136" s="54" t="s">
        <v>30</v>
      </c>
      <c r="I136" s="55">
        <v>0</v>
      </c>
      <c r="J136" s="56">
        <f t="shared" si="426"/>
        <v>0</v>
      </c>
      <c r="K136" s="179">
        <f t="shared" si="427"/>
        <v>0</v>
      </c>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6">
        <f t="shared" si="428"/>
        <v>0</v>
      </c>
      <c r="AR136" s="179">
        <f t="shared" si="429"/>
        <v>0</v>
      </c>
      <c r="AS136" s="53"/>
      <c r="AT136" s="53"/>
      <c r="AU136" s="53"/>
      <c r="AV136" s="53"/>
      <c r="AW136" s="53"/>
      <c r="AX136" s="53"/>
      <c r="AY136" s="53"/>
      <c r="AZ136" s="53"/>
      <c r="BA136" s="53"/>
      <c r="BB136" s="53"/>
      <c r="BC136" s="53"/>
      <c r="BD136" s="53"/>
      <c r="BE136" s="53"/>
      <c r="BF136" s="53"/>
      <c r="BG136" s="53"/>
      <c r="BH136" s="53"/>
      <c r="BI136" s="53"/>
      <c r="BJ136" s="53"/>
      <c r="BK136" s="53"/>
      <c r="BL136" s="53"/>
      <c r="BM136" s="53"/>
      <c r="BN136" s="53"/>
      <c r="BO136" s="53"/>
      <c r="BP136" s="53"/>
      <c r="BQ136" s="53"/>
      <c r="BR136" s="53"/>
      <c r="BS136" s="53"/>
      <c r="BT136" s="53"/>
      <c r="BU136" s="53"/>
      <c r="BV136" s="53"/>
      <c r="BW136" s="53"/>
      <c r="BX136" s="56">
        <f t="shared" si="430"/>
        <v>0</v>
      </c>
      <c r="BY136" s="179">
        <f t="shared" si="431"/>
        <v>0</v>
      </c>
      <c r="BZ136" s="53"/>
      <c r="CA136" s="53"/>
      <c r="CB136" s="53"/>
      <c r="CC136" s="53"/>
      <c r="CD136" s="53"/>
      <c r="CE136" s="53"/>
      <c r="CF136" s="53"/>
      <c r="CG136" s="53"/>
      <c r="CH136" s="53"/>
      <c r="CI136" s="53"/>
      <c r="CJ136" s="53"/>
      <c r="CK136" s="53"/>
      <c r="CL136" s="53"/>
      <c r="CM136" s="53"/>
      <c r="CN136" s="53"/>
      <c r="CO136" s="53"/>
      <c r="CP136" s="53"/>
      <c r="CQ136" s="53"/>
      <c r="CR136" s="53"/>
      <c r="CS136" s="53"/>
      <c r="CT136" s="53"/>
      <c r="CU136" s="53"/>
      <c r="CV136" s="53"/>
      <c r="CW136" s="53"/>
      <c r="CX136" s="53"/>
      <c r="CY136" s="53"/>
      <c r="CZ136" s="53"/>
      <c r="DA136" s="53"/>
      <c r="DB136" s="53"/>
      <c r="DC136" s="53"/>
      <c r="DD136" s="56">
        <f t="shared" si="432"/>
        <v>0</v>
      </c>
      <c r="DE136" s="179">
        <f t="shared" si="433"/>
        <v>0</v>
      </c>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8"/>
      <c r="EB136" s="53"/>
      <c r="EC136" s="53"/>
      <c r="ED136" s="53"/>
      <c r="EE136" s="53"/>
      <c r="EF136" s="53"/>
      <c r="EG136" s="53"/>
      <c r="EH136" s="53"/>
      <c r="EI136" s="53"/>
      <c r="EJ136" s="53"/>
      <c r="EK136" s="56">
        <f t="shared" si="434"/>
        <v>0</v>
      </c>
      <c r="EL136" s="179">
        <f t="shared" si="435"/>
        <v>0</v>
      </c>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3"/>
      <c r="FQ136" s="56">
        <f t="shared" si="436"/>
        <v>0</v>
      </c>
      <c r="FR136" s="179">
        <f t="shared" si="437"/>
        <v>0</v>
      </c>
    </row>
    <row r="137" spans="3:174" ht="21" customHeight="1" x14ac:dyDescent="0.3">
      <c r="C137" s="370"/>
      <c r="D137" s="373"/>
      <c r="E137" s="376"/>
      <c r="F137" s="377"/>
      <c r="G137" s="58" t="s">
        <v>48</v>
      </c>
      <c r="H137" s="59" t="s">
        <v>30</v>
      </c>
      <c r="I137" s="60">
        <f>SUMIF($J$23:$FR$23,$I$23,J137:FR137)</f>
        <v>10</v>
      </c>
      <c r="J137" s="61" t="s">
        <v>30</v>
      </c>
      <c r="K137" s="62">
        <f t="shared" si="427"/>
        <v>10</v>
      </c>
      <c r="L137" s="58"/>
      <c r="M137" s="58"/>
      <c r="N137" s="58"/>
      <c r="O137" s="58"/>
      <c r="P137" s="58"/>
      <c r="Q137" s="58">
        <v>2</v>
      </c>
      <c r="R137" s="58">
        <v>2</v>
      </c>
      <c r="S137" s="58">
        <v>2</v>
      </c>
      <c r="T137" s="58">
        <v>2</v>
      </c>
      <c r="U137" s="58">
        <v>2</v>
      </c>
      <c r="V137" s="58"/>
      <c r="W137" s="58"/>
      <c r="X137" s="58"/>
      <c r="Y137" s="58"/>
      <c r="Z137" s="58"/>
      <c r="AA137" s="58"/>
      <c r="AB137" s="58"/>
      <c r="AC137" s="58"/>
      <c r="AD137" s="58"/>
      <c r="AE137" s="58"/>
      <c r="AF137" s="58"/>
      <c r="AG137" s="58"/>
      <c r="AH137" s="58"/>
      <c r="AI137" s="58"/>
      <c r="AJ137" s="58"/>
      <c r="AK137" s="58"/>
      <c r="AL137" s="58"/>
      <c r="AM137" s="58"/>
      <c r="AN137" s="58"/>
      <c r="AO137" s="58"/>
      <c r="AP137" s="58"/>
      <c r="AQ137" s="61" t="s">
        <v>30</v>
      </c>
      <c r="AR137" s="62">
        <f t="shared" si="429"/>
        <v>0</v>
      </c>
      <c r="AS137" s="58"/>
      <c r="AT137" s="58"/>
      <c r="AU137" s="58"/>
      <c r="AV137" s="58"/>
      <c r="AW137" s="58"/>
      <c r="AX137" s="58"/>
      <c r="AY137" s="58"/>
      <c r="AZ137" s="58"/>
      <c r="BA137" s="58"/>
      <c r="BB137" s="58"/>
      <c r="BC137" s="58"/>
      <c r="BD137" s="58"/>
      <c r="BE137" s="58"/>
      <c r="BF137" s="58"/>
      <c r="BG137" s="58"/>
      <c r="BH137" s="58"/>
      <c r="BI137" s="58"/>
      <c r="BJ137" s="58"/>
      <c r="BK137" s="58"/>
      <c r="BL137" s="58"/>
      <c r="BM137" s="58"/>
      <c r="BN137" s="58"/>
      <c r="BO137" s="58"/>
      <c r="BP137" s="58"/>
      <c r="BQ137" s="58"/>
      <c r="BR137" s="58"/>
      <c r="BS137" s="58"/>
      <c r="BT137" s="58"/>
      <c r="BU137" s="58"/>
      <c r="BV137" s="58"/>
      <c r="BW137" s="58"/>
      <c r="BX137" s="61" t="s">
        <v>30</v>
      </c>
      <c r="BY137" s="62">
        <f t="shared" si="431"/>
        <v>0</v>
      </c>
      <c r="BZ137" s="58"/>
      <c r="CA137" s="58"/>
      <c r="CB137" s="58"/>
      <c r="CC137" s="58"/>
      <c r="CD137" s="58"/>
      <c r="CE137" s="58"/>
      <c r="CF137" s="58"/>
      <c r="CG137" s="58"/>
      <c r="CH137" s="58"/>
      <c r="CI137" s="58"/>
      <c r="CJ137" s="58"/>
      <c r="CK137" s="58"/>
      <c r="CL137" s="58"/>
      <c r="CM137" s="58"/>
      <c r="CN137" s="58"/>
      <c r="CO137" s="58"/>
      <c r="CP137" s="58"/>
      <c r="CQ137" s="58"/>
      <c r="CR137" s="58"/>
      <c r="CS137" s="58"/>
      <c r="CT137" s="58"/>
      <c r="CU137" s="58"/>
      <c r="CV137" s="58"/>
      <c r="CW137" s="58"/>
      <c r="CX137" s="58"/>
      <c r="CY137" s="211"/>
      <c r="CZ137" s="58"/>
      <c r="DA137" s="58"/>
      <c r="DB137" s="58"/>
      <c r="DC137" s="58"/>
      <c r="DD137" s="61" t="s">
        <v>30</v>
      </c>
      <c r="DE137" s="62">
        <f t="shared" si="433"/>
        <v>0</v>
      </c>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48"/>
      <c r="EB137" s="58"/>
      <c r="EC137" s="58"/>
      <c r="ED137" s="58"/>
      <c r="EE137" s="58"/>
      <c r="EF137" s="58"/>
      <c r="EG137" s="58"/>
      <c r="EH137" s="58"/>
      <c r="EI137" s="58"/>
      <c r="EJ137" s="58"/>
      <c r="EK137" s="61" t="s">
        <v>30</v>
      </c>
      <c r="EL137" s="62">
        <f t="shared" si="435"/>
        <v>0</v>
      </c>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58"/>
      <c r="FQ137" s="61" t="s">
        <v>30</v>
      </c>
      <c r="FR137" s="62">
        <f t="shared" si="437"/>
        <v>0</v>
      </c>
    </row>
    <row r="138" spans="3:174" ht="21" customHeight="1" x14ac:dyDescent="0.3">
      <c r="C138" s="368">
        <f>IF(D138="","-",SUBTOTAL(3,$D$24:D138))</f>
        <v>39</v>
      </c>
      <c r="D138" s="371" t="s">
        <v>154</v>
      </c>
      <c r="E138" s="374" t="str">
        <f>IFERROR(VLOOKUP(D138,'employee list'!$C:$E,2,0),"-")</f>
        <v>Phạm Văn Quyền</v>
      </c>
      <c r="F138" s="377" t="str">
        <f>IFERROR(VLOOKUP(D138,'employee list'!$C:$E,3,0),"-")</f>
        <v>Outsort</v>
      </c>
      <c r="G138" s="48" t="s">
        <v>44</v>
      </c>
      <c r="H138" s="49" t="s">
        <v>30</v>
      </c>
      <c r="I138" s="50">
        <v>0</v>
      </c>
      <c r="J138" s="51">
        <f t="shared" ref="J138:J139" si="438">COUNTIF(L138:AP138,"X")</f>
        <v>4</v>
      </c>
      <c r="K138" s="178">
        <f t="shared" si="427"/>
        <v>0</v>
      </c>
      <c r="L138" s="48"/>
      <c r="M138" s="48"/>
      <c r="N138" s="209"/>
      <c r="O138" s="48"/>
      <c r="P138" s="48"/>
      <c r="Q138" s="48" t="s">
        <v>135</v>
      </c>
      <c r="R138" s="48" t="s">
        <v>135</v>
      </c>
      <c r="S138" s="209" t="s">
        <v>19</v>
      </c>
      <c r="T138" s="48" t="s">
        <v>135</v>
      </c>
      <c r="U138" s="48" t="s">
        <v>135</v>
      </c>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ref="AQ138:AQ139" si="439">COUNTIF(AS138:BW138,"X")</f>
        <v>0</v>
      </c>
      <c r="AR138" s="178">
        <f t="shared" si="429"/>
        <v>0</v>
      </c>
      <c r="AS138" s="48"/>
      <c r="AT138" s="48"/>
      <c r="AU138" s="48"/>
      <c r="AV138" s="48"/>
      <c r="AW138" s="48"/>
      <c r="AX138" s="48"/>
      <c r="AY138" s="48"/>
      <c r="AZ138" s="48"/>
      <c r="BA138" s="48"/>
      <c r="BB138" s="48"/>
      <c r="BC138" s="48"/>
      <c r="BD138" s="48"/>
      <c r="BE138" s="48"/>
      <c r="BF138" s="48"/>
      <c r="BG138" s="48"/>
      <c r="BH138" s="48"/>
      <c r="BI138" s="48"/>
      <c r="BJ138" s="48"/>
      <c r="BK138" s="48"/>
      <c r="BL138" s="48"/>
      <c r="BM138" s="48"/>
      <c r="BN138" s="48"/>
      <c r="BO138" s="48"/>
      <c r="BP138" s="48"/>
      <c r="BQ138" s="48"/>
      <c r="BR138" s="48"/>
      <c r="BS138" s="48"/>
      <c r="BT138" s="48"/>
      <c r="BU138" s="48"/>
      <c r="BV138" s="48"/>
      <c r="BW138" s="48"/>
      <c r="BX138" s="51">
        <f t="shared" ref="BX138:BX139" si="440">COUNTIF(BZ138:DC138,"X")</f>
        <v>0</v>
      </c>
      <c r="BY138" s="178">
        <f t="shared" si="431"/>
        <v>0</v>
      </c>
      <c r="BZ138" s="48"/>
      <c r="CA138" s="48"/>
      <c r="CB138" s="48"/>
      <c r="CC138" s="48"/>
      <c r="CD138" s="48"/>
      <c r="CE138" s="48"/>
      <c r="CF138" s="48"/>
      <c r="CG138" s="48"/>
      <c r="CH138" s="48"/>
      <c r="CI138" s="48"/>
      <c r="CJ138" s="48"/>
      <c r="CK138" s="48"/>
      <c r="CL138" s="48"/>
      <c r="CM138" s="48"/>
      <c r="CN138" s="48"/>
      <c r="CO138" s="48"/>
      <c r="CP138" s="48"/>
      <c r="CQ138" s="48"/>
      <c r="CR138" s="48"/>
      <c r="CS138" s="48"/>
      <c r="CT138" s="48"/>
      <c r="CU138" s="48"/>
      <c r="CV138" s="48"/>
      <c r="CW138" s="48"/>
      <c r="CX138" s="48"/>
      <c r="CY138" s="48"/>
      <c r="CZ138" s="48"/>
      <c r="DA138" s="48"/>
      <c r="DB138" s="48"/>
      <c r="DC138" s="48"/>
      <c r="DD138" s="51">
        <f t="shared" ref="DD138:DD139" si="441">COUNTIF(DF138:EJ138,"X")</f>
        <v>0</v>
      </c>
      <c r="DE138" s="178">
        <f t="shared" si="433"/>
        <v>0</v>
      </c>
      <c r="DF138" s="48"/>
      <c r="DG138" s="48"/>
      <c r="DH138" s="48"/>
      <c r="DI138" s="48"/>
      <c r="DJ138" s="48"/>
      <c r="DK138" s="48"/>
      <c r="DL138" s="48"/>
      <c r="DM138" s="48"/>
      <c r="DN138" s="48"/>
      <c r="DO138" s="209"/>
      <c r="DP138" s="48"/>
      <c r="DQ138" s="48"/>
      <c r="DR138" s="48"/>
      <c r="DS138" s="48"/>
      <c r="DT138" s="48"/>
      <c r="DU138" s="48"/>
      <c r="DV138" s="48"/>
      <c r="DW138" s="48"/>
      <c r="DX138" s="48"/>
      <c r="DY138" s="48"/>
      <c r="DZ138" s="48"/>
      <c r="EA138" s="53"/>
      <c r="EB138" s="48"/>
      <c r="EC138" s="48"/>
      <c r="ED138" s="48"/>
      <c r="EE138" s="48"/>
      <c r="EF138" s="48"/>
      <c r="EG138" s="48"/>
      <c r="EH138" s="48"/>
      <c r="EI138" s="48"/>
      <c r="EJ138" s="48"/>
      <c r="EK138" s="51">
        <f t="shared" ref="EK138:EK139" si="442">COUNTIF(EM138:FP138,"X")</f>
        <v>0</v>
      </c>
      <c r="EL138" s="178">
        <f t="shared" si="435"/>
        <v>0</v>
      </c>
      <c r="EM138" s="48"/>
      <c r="EN138" s="48"/>
      <c r="EO138" s="48"/>
      <c r="EP138" s="48"/>
      <c r="EQ138" s="48"/>
      <c r="ER138" s="48"/>
      <c r="ES138" s="209"/>
      <c r="ET138" s="209"/>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48"/>
      <c r="FQ138" s="51">
        <f t="shared" ref="FQ138:FQ139" si="443">COUNTIF(FS138:GW138,"X")</f>
        <v>0</v>
      </c>
      <c r="FR138" s="178">
        <f t="shared" si="437"/>
        <v>0</v>
      </c>
    </row>
    <row r="139" spans="3:174" ht="21" customHeight="1" x14ac:dyDescent="0.3">
      <c r="C139" s="369"/>
      <c r="D139" s="372"/>
      <c r="E139" s="375"/>
      <c r="F139" s="377"/>
      <c r="G139" s="53" t="s">
        <v>47</v>
      </c>
      <c r="H139" s="54" t="s">
        <v>30</v>
      </c>
      <c r="I139" s="55">
        <v>0</v>
      </c>
      <c r="J139" s="56">
        <f t="shared" si="438"/>
        <v>0</v>
      </c>
      <c r="K139" s="179">
        <f t="shared" si="427"/>
        <v>0</v>
      </c>
      <c r="L139" s="53"/>
      <c r="M139" s="53"/>
      <c r="N139" s="53"/>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6">
        <f t="shared" si="439"/>
        <v>0</v>
      </c>
      <c r="AR139" s="179">
        <f t="shared" si="429"/>
        <v>0</v>
      </c>
      <c r="AS139" s="53"/>
      <c r="AT139" s="53"/>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c r="BS139" s="53"/>
      <c r="BT139" s="53"/>
      <c r="BU139" s="53"/>
      <c r="BV139" s="53"/>
      <c r="BW139" s="53"/>
      <c r="BX139" s="56">
        <f t="shared" si="440"/>
        <v>0</v>
      </c>
      <c r="BY139" s="179">
        <f t="shared" si="431"/>
        <v>0</v>
      </c>
      <c r="BZ139" s="53"/>
      <c r="CA139" s="53"/>
      <c r="CB139" s="53"/>
      <c r="CC139" s="53"/>
      <c r="CD139" s="53"/>
      <c r="CE139" s="53"/>
      <c r="CF139" s="53"/>
      <c r="CG139" s="53"/>
      <c r="CH139" s="53"/>
      <c r="CI139" s="53"/>
      <c r="CJ139" s="53"/>
      <c r="CK139" s="53"/>
      <c r="CL139" s="53"/>
      <c r="CM139" s="53"/>
      <c r="CN139" s="53"/>
      <c r="CO139" s="53"/>
      <c r="CP139" s="53"/>
      <c r="CQ139" s="53"/>
      <c r="CR139" s="53"/>
      <c r="CS139" s="53"/>
      <c r="CT139" s="53"/>
      <c r="CU139" s="53"/>
      <c r="CV139" s="53"/>
      <c r="CW139" s="53"/>
      <c r="CX139" s="53"/>
      <c r="CY139" s="53"/>
      <c r="CZ139" s="53"/>
      <c r="DA139" s="53"/>
      <c r="DB139" s="53"/>
      <c r="DC139" s="53"/>
      <c r="DD139" s="56">
        <f t="shared" si="441"/>
        <v>0</v>
      </c>
      <c r="DE139" s="179">
        <f t="shared" si="433"/>
        <v>0</v>
      </c>
      <c r="DF139" s="53"/>
      <c r="DG139" s="53"/>
      <c r="DH139" s="53"/>
      <c r="DI139" s="53"/>
      <c r="DJ139" s="53"/>
      <c r="DK139" s="53"/>
      <c r="DL139" s="53"/>
      <c r="DM139" s="53"/>
      <c r="DN139" s="53"/>
      <c r="DO139" s="53"/>
      <c r="DP139" s="53"/>
      <c r="DQ139" s="53"/>
      <c r="DR139" s="53"/>
      <c r="DS139" s="53"/>
      <c r="DT139" s="53"/>
      <c r="DU139" s="53"/>
      <c r="DV139" s="53"/>
      <c r="DW139" s="53"/>
      <c r="DX139" s="53"/>
      <c r="DY139" s="53"/>
      <c r="DZ139" s="53"/>
      <c r="EA139" s="58"/>
      <c r="EB139" s="53"/>
      <c r="EC139" s="53"/>
      <c r="ED139" s="53"/>
      <c r="EE139" s="53"/>
      <c r="EF139" s="53"/>
      <c r="EG139" s="53"/>
      <c r="EH139" s="53"/>
      <c r="EI139" s="53"/>
      <c r="EJ139" s="53"/>
      <c r="EK139" s="56">
        <f t="shared" si="442"/>
        <v>0</v>
      </c>
      <c r="EL139" s="179">
        <f t="shared" si="435"/>
        <v>0</v>
      </c>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3"/>
      <c r="FQ139" s="56">
        <f t="shared" si="443"/>
        <v>0</v>
      </c>
      <c r="FR139" s="179">
        <f t="shared" si="437"/>
        <v>0</v>
      </c>
    </row>
    <row r="140" spans="3:174" ht="21" customHeight="1" x14ac:dyDescent="0.3">
      <c r="C140" s="370"/>
      <c r="D140" s="373"/>
      <c r="E140" s="376"/>
      <c r="F140" s="377"/>
      <c r="G140" s="58" t="s">
        <v>48</v>
      </c>
      <c r="H140" s="59" t="s">
        <v>30</v>
      </c>
      <c r="I140" s="60">
        <f>SUMIF($J$23:$FR$23,$I$23,J140:FR140)</f>
        <v>8</v>
      </c>
      <c r="J140" s="61" t="s">
        <v>30</v>
      </c>
      <c r="K140" s="62">
        <f t="shared" si="427"/>
        <v>8</v>
      </c>
      <c r="L140" s="58"/>
      <c r="M140" s="58"/>
      <c r="N140" s="58"/>
      <c r="O140" s="58"/>
      <c r="P140" s="58"/>
      <c r="Q140" s="58">
        <v>2</v>
      </c>
      <c r="R140" s="58">
        <v>2</v>
      </c>
      <c r="S140" s="58"/>
      <c r="T140" s="58">
        <v>2</v>
      </c>
      <c r="U140" s="58">
        <v>2</v>
      </c>
      <c r="V140" s="58"/>
      <c r="W140" s="58"/>
      <c r="X140" s="58"/>
      <c r="Y140" s="58"/>
      <c r="Z140" s="58"/>
      <c r="AA140" s="58"/>
      <c r="AB140" s="58"/>
      <c r="AC140" s="58"/>
      <c r="AD140" s="58"/>
      <c r="AE140" s="58"/>
      <c r="AF140" s="58"/>
      <c r="AG140" s="58"/>
      <c r="AH140" s="58"/>
      <c r="AI140" s="58"/>
      <c r="AJ140" s="58"/>
      <c r="AK140" s="58"/>
      <c r="AL140" s="58"/>
      <c r="AM140" s="58"/>
      <c r="AN140" s="58"/>
      <c r="AO140" s="58"/>
      <c r="AP140" s="58"/>
      <c r="AQ140" s="61" t="s">
        <v>30</v>
      </c>
      <c r="AR140" s="62">
        <f t="shared" si="429"/>
        <v>0</v>
      </c>
      <c r="AS140" s="58"/>
      <c r="AT140" s="58"/>
      <c r="AU140" s="58"/>
      <c r="AV140" s="58"/>
      <c r="AW140" s="58"/>
      <c r="AX140" s="58"/>
      <c r="AY140" s="58"/>
      <c r="AZ140" s="58"/>
      <c r="BA140" s="58"/>
      <c r="BB140" s="58"/>
      <c r="BC140" s="58"/>
      <c r="BD140" s="58"/>
      <c r="BE140" s="58"/>
      <c r="BF140" s="58"/>
      <c r="BG140" s="58"/>
      <c r="BH140" s="58"/>
      <c r="BI140" s="58"/>
      <c r="BJ140" s="58"/>
      <c r="BK140" s="58"/>
      <c r="BL140" s="58"/>
      <c r="BM140" s="58"/>
      <c r="BN140" s="58"/>
      <c r="BO140" s="58"/>
      <c r="BP140" s="58"/>
      <c r="BQ140" s="58"/>
      <c r="BR140" s="58"/>
      <c r="BS140" s="58"/>
      <c r="BT140" s="58"/>
      <c r="BU140" s="58"/>
      <c r="BV140" s="58"/>
      <c r="BW140" s="58"/>
      <c r="BX140" s="61" t="s">
        <v>30</v>
      </c>
      <c r="BY140" s="62">
        <f t="shared" si="431"/>
        <v>0</v>
      </c>
      <c r="BZ140" s="58"/>
      <c r="CA140" s="58"/>
      <c r="CB140" s="58"/>
      <c r="CC140" s="58"/>
      <c r="CD140" s="58"/>
      <c r="CE140" s="58"/>
      <c r="CF140" s="58"/>
      <c r="CG140" s="58"/>
      <c r="CH140" s="58"/>
      <c r="CI140" s="58"/>
      <c r="CJ140" s="58"/>
      <c r="CK140" s="58"/>
      <c r="CL140" s="58"/>
      <c r="CM140" s="58"/>
      <c r="CN140" s="58"/>
      <c r="CO140" s="58"/>
      <c r="CP140" s="58"/>
      <c r="CQ140" s="58"/>
      <c r="CR140" s="58"/>
      <c r="CS140" s="58"/>
      <c r="CT140" s="58"/>
      <c r="CU140" s="58"/>
      <c r="CV140" s="58"/>
      <c r="CW140" s="58"/>
      <c r="CX140" s="58"/>
      <c r="CY140" s="211"/>
      <c r="CZ140" s="58"/>
      <c r="DA140" s="58"/>
      <c r="DB140" s="58"/>
      <c r="DC140" s="58"/>
      <c r="DD140" s="61" t="s">
        <v>30</v>
      </c>
      <c r="DE140" s="62">
        <f t="shared" si="433"/>
        <v>0</v>
      </c>
      <c r="DF140" s="58"/>
      <c r="DG140" s="58"/>
      <c r="DH140" s="58"/>
      <c r="DI140" s="58"/>
      <c r="DJ140" s="58"/>
      <c r="DK140" s="58"/>
      <c r="DL140" s="58"/>
      <c r="DM140" s="58"/>
      <c r="DN140" s="58"/>
      <c r="DO140" s="58"/>
      <c r="DP140" s="58"/>
      <c r="DQ140" s="58"/>
      <c r="DR140" s="58"/>
      <c r="DS140" s="58"/>
      <c r="DT140" s="58"/>
      <c r="DU140" s="58"/>
      <c r="DV140" s="58"/>
      <c r="DW140" s="58"/>
      <c r="DX140" s="58"/>
      <c r="DY140" s="58"/>
      <c r="DZ140" s="58"/>
      <c r="EA140" s="48"/>
      <c r="EB140" s="58"/>
      <c r="EC140" s="58"/>
      <c r="ED140" s="58"/>
      <c r="EE140" s="58"/>
      <c r="EF140" s="58"/>
      <c r="EG140" s="58"/>
      <c r="EH140" s="58"/>
      <c r="EI140" s="58"/>
      <c r="EJ140" s="58"/>
      <c r="EK140" s="61" t="s">
        <v>30</v>
      </c>
      <c r="EL140" s="62">
        <f t="shared" si="435"/>
        <v>0</v>
      </c>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58"/>
      <c r="FQ140" s="61" t="s">
        <v>30</v>
      </c>
      <c r="FR140" s="62">
        <f t="shared" si="437"/>
        <v>0</v>
      </c>
    </row>
    <row r="141" spans="3:174" s="356" customFormat="1" ht="21" customHeight="1" x14ac:dyDescent="0.3">
      <c r="C141" s="442">
        <f>IF(D141="","-",SUBTOTAL(3,$D$24:D141))</f>
        <v>40</v>
      </c>
      <c r="D141" s="371" t="s">
        <v>156</v>
      </c>
      <c r="E141" s="374" t="str">
        <f>IFERROR(VLOOKUP(D141,'employee list'!$C:$E,2,0),"-")</f>
        <v>Trần Văn Long</v>
      </c>
      <c r="F141" s="377" t="str">
        <f>IFERROR(VLOOKUP(D141,'employee list'!$C:$E,3,0),"-")</f>
        <v>Outsort</v>
      </c>
      <c r="G141" s="165" t="s">
        <v>44</v>
      </c>
      <c r="H141" s="357" t="s">
        <v>30</v>
      </c>
      <c r="I141" s="358">
        <v>0</v>
      </c>
      <c r="J141" s="337">
        <f t="shared" ref="J141:J162" si="444">COUNTIF(L141:AP141,"X")</f>
        <v>5</v>
      </c>
      <c r="K141" s="359">
        <f t="shared" ref="K141:K162" si="445">SUM(L141:AP141)</f>
        <v>0</v>
      </c>
      <c r="L141" s="165"/>
      <c r="M141" s="165"/>
      <c r="N141" s="165"/>
      <c r="O141" s="48"/>
      <c r="P141" s="48"/>
      <c r="Q141" s="165" t="s">
        <v>135</v>
      </c>
      <c r="R141" s="165" t="s">
        <v>135</v>
      </c>
      <c r="S141" s="165" t="s">
        <v>135</v>
      </c>
      <c r="T141" s="165" t="s">
        <v>135</v>
      </c>
      <c r="U141" s="165" t="s">
        <v>135</v>
      </c>
      <c r="V141" s="48"/>
      <c r="W141" s="48"/>
      <c r="X141" s="48"/>
      <c r="Y141" s="48"/>
      <c r="Z141" s="48"/>
      <c r="AA141" s="48"/>
      <c r="AB141" s="48"/>
      <c r="AC141" s="48"/>
      <c r="AD141" s="48"/>
      <c r="AE141" s="48"/>
      <c r="AF141" s="48"/>
      <c r="AG141" s="48"/>
      <c r="AH141" s="48"/>
      <c r="AI141" s="48"/>
      <c r="AJ141" s="48"/>
      <c r="AK141" s="48"/>
      <c r="AL141" s="48"/>
      <c r="AM141" s="48"/>
      <c r="AN141" s="48"/>
      <c r="AO141" s="48"/>
      <c r="AP141" s="48"/>
      <c r="AQ141" s="337">
        <f t="shared" ref="AQ141:AQ162" si="446">COUNTIF(AS141:BW141,"X")</f>
        <v>0</v>
      </c>
      <c r="AR141" s="359">
        <f t="shared" ref="AR141:AR162" si="447">SUM(AS141:BW141)</f>
        <v>0</v>
      </c>
      <c r="BX141" s="337">
        <f t="shared" ref="BX141:BX162" si="448">COUNTIF(BZ141:DC141,"X")</f>
        <v>0</v>
      </c>
      <c r="BY141" s="359">
        <f t="shared" ref="BY141:BY162" si="449">SUM(BZ141:DC141)</f>
        <v>0</v>
      </c>
      <c r="DD141" s="337">
        <f t="shared" ref="DD141:DD162" si="450">COUNTIF(DF141:EJ141,"X")</f>
        <v>0</v>
      </c>
      <c r="DE141" s="359">
        <f t="shared" ref="DE141:DE162" si="451">SUM(DF141:EJ141)</f>
        <v>0</v>
      </c>
      <c r="EK141" s="337">
        <f t="shared" ref="EK141:EK162" si="452">COUNTIF(EM141:FP141,"X")</f>
        <v>0</v>
      </c>
      <c r="EL141" s="359">
        <f t="shared" ref="EL141:EL162" si="453">SUM(EM141:FP141)</f>
        <v>0</v>
      </c>
      <c r="FQ141" s="337">
        <f t="shared" ref="FQ141:FQ162" si="454">COUNTIF(FS141:GW141,"X")</f>
        <v>0</v>
      </c>
      <c r="FR141" s="359">
        <f t="shared" ref="FR141:FR162" si="455">SUM(FS141:GW141)</f>
        <v>0</v>
      </c>
    </row>
    <row r="142" spans="3:174" s="356" customFormat="1" ht="21" customHeight="1" x14ac:dyDescent="0.3">
      <c r="C142" s="443"/>
      <c r="D142" s="372"/>
      <c r="E142" s="375"/>
      <c r="F142" s="377"/>
      <c r="G142" s="165" t="s">
        <v>44</v>
      </c>
      <c r="H142" s="357" t="s">
        <v>30</v>
      </c>
      <c r="I142" s="360">
        <v>0</v>
      </c>
      <c r="J142" s="337">
        <f t="shared" si="444"/>
        <v>0</v>
      </c>
      <c r="K142" s="359">
        <f t="shared" si="445"/>
        <v>0</v>
      </c>
      <c r="L142" s="367"/>
      <c r="M142" s="367"/>
      <c r="N142" s="367"/>
      <c r="O142" s="53"/>
      <c r="P142" s="53"/>
      <c r="Q142" s="367"/>
      <c r="R142" s="367"/>
      <c r="S142" s="367"/>
      <c r="T142" s="367"/>
      <c r="U142" s="367"/>
      <c r="V142" s="53"/>
      <c r="W142" s="53"/>
      <c r="X142" s="53"/>
      <c r="Y142" s="53"/>
      <c r="Z142" s="53"/>
      <c r="AA142" s="53"/>
      <c r="AB142" s="53"/>
      <c r="AC142" s="53"/>
      <c r="AD142" s="53"/>
      <c r="AE142" s="53"/>
      <c r="AF142" s="53"/>
      <c r="AG142" s="53"/>
      <c r="AH142" s="53"/>
      <c r="AI142" s="53"/>
      <c r="AJ142" s="53"/>
      <c r="AK142" s="53"/>
      <c r="AL142" s="53"/>
      <c r="AM142" s="53"/>
      <c r="AN142" s="53"/>
      <c r="AO142" s="53"/>
      <c r="AP142" s="53"/>
      <c r="AQ142" s="337">
        <f t="shared" si="446"/>
        <v>0</v>
      </c>
      <c r="AR142" s="359">
        <f t="shared" si="447"/>
        <v>0</v>
      </c>
      <c r="BX142" s="337">
        <f t="shared" si="448"/>
        <v>0</v>
      </c>
      <c r="BY142" s="359">
        <f t="shared" si="449"/>
        <v>0</v>
      </c>
      <c r="DD142" s="337">
        <f t="shared" si="450"/>
        <v>0</v>
      </c>
      <c r="DE142" s="359">
        <f t="shared" si="451"/>
        <v>0</v>
      </c>
      <c r="EK142" s="337">
        <f t="shared" si="452"/>
        <v>0</v>
      </c>
      <c r="EL142" s="359">
        <f t="shared" si="453"/>
        <v>0</v>
      </c>
      <c r="FQ142" s="337">
        <f t="shared" si="454"/>
        <v>0</v>
      </c>
      <c r="FR142" s="359">
        <f t="shared" si="455"/>
        <v>0</v>
      </c>
    </row>
    <row r="143" spans="3:174" s="356" customFormat="1" ht="21" customHeight="1" x14ac:dyDescent="0.3">
      <c r="C143" s="444"/>
      <c r="D143" s="373"/>
      <c r="E143" s="376"/>
      <c r="F143" s="377"/>
      <c r="G143" s="165" t="s">
        <v>44</v>
      </c>
      <c r="H143" s="357" t="s">
        <v>30</v>
      </c>
      <c r="I143" s="338">
        <f>SUMIF($J$23:$FR$23,$I$23,J143:FR143)</f>
        <v>10</v>
      </c>
      <c r="J143" s="337">
        <f t="shared" si="444"/>
        <v>0</v>
      </c>
      <c r="K143" s="359">
        <f t="shared" si="445"/>
        <v>10</v>
      </c>
      <c r="L143" s="214"/>
      <c r="M143" s="214"/>
      <c r="N143" s="214"/>
      <c r="O143" s="58"/>
      <c r="P143" s="58"/>
      <c r="Q143" s="214">
        <v>2</v>
      </c>
      <c r="R143" s="214">
        <v>2</v>
      </c>
      <c r="S143" s="214">
        <v>2</v>
      </c>
      <c r="T143" s="214">
        <v>2</v>
      </c>
      <c r="U143" s="214">
        <v>2</v>
      </c>
      <c r="V143" s="58"/>
      <c r="W143" s="58"/>
      <c r="X143" s="58"/>
      <c r="Y143" s="58"/>
      <c r="Z143" s="58"/>
      <c r="AA143" s="58"/>
      <c r="AB143" s="58"/>
      <c r="AC143" s="58"/>
      <c r="AD143" s="58"/>
      <c r="AE143" s="58"/>
      <c r="AF143" s="58"/>
      <c r="AG143" s="58"/>
      <c r="AH143" s="58"/>
      <c r="AI143" s="58"/>
      <c r="AJ143" s="58"/>
      <c r="AK143" s="58"/>
      <c r="AL143" s="58"/>
      <c r="AM143" s="58"/>
      <c r="AN143" s="58"/>
      <c r="AO143" s="58"/>
      <c r="AP143" s="58"/>
      <c r="AQ143" s="337">
        <f t="shared" si="446"/>
        <v>0</v>
      </c>
      <c r="AR143" s="359">
        <f t="shared" si="447"/>
        <v>0</v>
      </c>
      <c r="BX143" s="337">
        <f t="shared" si="448"/>
        <v>0</v>
      </c>
      <c r="BY143" s="359">
        <f t="shared" si="449"/>
        <v>0</v>
      </c>
      <c r="DD143" s="337">
        <f t="shared" si="450"/>
        <v>0</v>
      </c>
      <c r="DE143" s="359">
        <f t="shared" si="451"/>
        <v>0</v>
      </c>
      <c r="EK143" s="337">
        <f t="shared" si="452"/>
        <v>0</v>
      </c>
      <c r="EL143" s="359">
        <f t="shared" si="453"/>
        <v>0</v>
      </c>
      <c r="FQ143" s="337">
        <f t="shared" si="454"/>
        <v>0</v>
      </c>
      <c r="FR143" s="359">
        <f t="shared" si="455"/>
        <v>0</v>
      </c>
    </row>
    <row r="144" spans="3:174" ht="21" customHeight="1" x14ac:dyDescent="0.3">
      <c r="C144" s="368">
        <f>IF(D144="","-",SUBTOTAL(3,$D$24:D144))</f>
        <v>41</v>
      </c>
      <c r="D144" s="371" t="s">
        <v>160</v>
      </c>
      <c r="E144" s="374" t="str">
        <f>IFERROR(VLOOKUP(D144,'employee list'!$C:$E,2,0),"-")</f>
        <v>Nguyễn Danh Thụ</v>
      </c>
      <c r="F144" s="377" t="str">
        <f>IFERROR(VLOOKUP(D144,'employee list'!$C:$E,3,0),"-")</f>
        <v>Outsort</v>
      </c>
      <c r="G144" s="48" t="s">
        <v>44</v>
      </c>
      <c r="H144" s="49" t="s">
        <v>30</v>
      </c>
      <c r="I144" s="50">
        <v>0</v>
      </c>
      <c r="J144" s="51">
        <f t="shared" si="444"/>
        <v>5</v>
      </c>
      <c r="K144" s="178">
        <f t="shared" si="445"/>
        <v>0</v>
      </c>
      <c r="L144" s="48"/>
      <c r="M144" s="48"/>
      <c r="N144" s="48"/>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446"/>
        <v>0</v>
      </c>
      <c r="AR144" s="178">
        <f t="shared" si="447"/>
        <v>0</v>
      </c>
      <c r="BX144" s="51">
        <f t="shared" si="448"/>
        <v>0</v>
      </c>
      <c r="BY144" s="178">
        <f t="shared" si="449"/>
        <v>0</v>
      </c>
      <c r="DD144" s="51">
        <f t="shared" si="450"/>
        <v>0</v>
      </c>
      <c r="DE144" s="178">
        <f t="shared" si="451"/>
        <v>0</v>
      </c>
      <c r="EK144" s="51">
        <f t="shared" si="452"/>
        <v>0</v>
      </c>
      <c r="EL144" s="178">
        <f t="shared" si="453"/>
        <v>0</v>
      </c>
      <c r="FQ144" s="51">
        <f t="shared" si="454"/>
        <v>0</v>
      </c>
      <c r="FR144" s="178">
        <f t="shared" si="455"/>
        <v>0</v>
      </c>
    </row>
    <row r="145" spans="3:174" ht="21" customHeight="1" x14ac:dyDescent="0.3">
      <c r="C145" s="369"/>
      <c r="D145" s="372"/>
      <c r="E145" s="375"/>
      <c r="F145" s="377"/>
      <c r="G145" s="48" t="s">
        <v>44</v>
      </c>
      <c r="H145" s="49" t="s">
        <v>30</v>
      </c>
      <c r="I145" s="55">
        <v>0</v>
      </c>
      <c r="J145" s="51">
        <f t="shared" si="444"/>
        <v>0</v>
      </c>
      <c r="K145" s="178">
        <f t="shared" si="445"/>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446"/>
        <v>0</v>
      </c>
      <c r="AR145" s="178">
        <f t="shared" si="447"/>
        <v>0</v>
      </c>
      <c r="BX145" s="51">
        <f t="shared" si="448"/>
        <v>0</v>
      </c>
      <c r="BY145" s="178">
        <f t="shared" si="449"/>
        <v>0</v>
      </c>
      <c r="DD145" s="51">
        <f t="shared" si="450"/>
        <v>0</v>
      </c>
      <c r="DE145" s="178">
        <f t="shared" si="451"/>
        <v>0</v>
      </c>
      <c r="EK145" s="51">
        <f t="shared" si="452"/>
        <v>0</v>
      </c>
      <c r="EL145" s="178">
        <f t="shared" si="453"/>
        <v>0</v>
      </c>
      <c r="FQ145" s="51">
        <f t="shared" si="454"/>
        <v>0</v>
      </c>
      <c r="FR145" s="178">
        <f t="shared" si="455"/>
        <v>0</v>
      </c>
    </row>
    <row r="146" spans="3:174" ht="21" customHeight="1" x14ac:dyDescent="0.3">
      <c r="C146" s="370"/>
      <c r="D146" s="373"/>
      <c r="E146" s="376"/>
      <c r="F146" s="377"/>
      <c r="G146" s="48" t="s">
        <v>44</v>
      </c>
      <c r="H146" s="49" t="s">
        <v>30</v>
      </c>
      <c r="I146" s="60">
        <f>SUMIF($J$23:$FR$23,$I$23,J146:FR146)</f>
        <v>10</v>
      </c>
      <c r="J146" s="51">
        <f t="shared" si="444"/>
        <v>0</v>
      </c>
      <c r="K146" s="178">
        <f t="shared" si="445"/>
        <v>10</v>
      </c>
      <c r="L146" s="58"/>
      <c r="M146" s="58"/>
      <c r="N146" s="58"/>
      <c r="O146" s="58"/>
      <c r="P146" s="58"/>
      <c r="Q146" s="58">
        <v>2</v>
      </c>
      <c r="R146" s="58">
        <v>2</v>
      </c>
      <c r="S146" s="58">
        <v>2</v>
      </c>
      <c r="T146" s="58">
        <v>2</v>
      </c>
      <c r="U146" s="58">
        <v>2</v>
      </c>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446"/>
        <v>0</v>
      </c>
      <c r="AR146" s="178">
        <f t="shared" si="447"/>
        <v>0</v>
      </c>
      <c r="BX146" s="51">
        <f t="shared" si="448"/>
        <v>0</v>
      </c>
      <c r="BY146" s="178">
        <f t="shared" si="449"/>
        <v>0</v>
      </c>
      <c r="DD146" s="51">
        <f t="shared" si="450"/>
        <v>0</v>
      </c>
      <c r="DE146" s="178">
        <f t="shared" si="451"/>
        <v>0</v>
      </c>
      <c r="EK146" s="51">
        <f t="shared" si="452"/>
        <v>0</v>
      </c>
      <c r="EL146" s="178">
        <f t="shared" si="453"/>
        <v>0</v>
      </c>
      <c r="FQ146" s="51">
        <f t="shared" si="454"/>
        <v>0</v>
      </c>
      <c r="FR146" s="178">
        <f t="shared" si="455"/>
        <v>0</v>
      </c>
    </row>
    <row r="147" spans="3:174" ht="21" customHeight="1" x14ac:dyDescent="0.3">
      <c r="C147" s="368">
        <f>IF(D147="","-",SUBTOTAL(3,$D$24:D147))</f>
        <v>42</v>
      </c>
      <c r="D147" s="371" t="s">
        <v>162</v>
      </c>
      <c r="E147" s="439" t="str">
        <f>IFERROR(VLOOKUP(D147,'employee list'!$C:$E,2,0),"-")</f>
        <v>Giàng A Pao</v>
      </c>
      <c r="F147" s="377" t="str">
        <f>IFERROR(VLOOKUP(D147,'employee list'!$C:$E,3,0),"-")</f>
        <v>Outsort</v>
      </c>
      <c r="G147" s="48" t="s">
        <v>44</v>
      </c>
      <c r="H147" s="49" t="s">
        <v>30</v>
      </c>
      <c r="I147" s="50">
        <v>0</v>
      </c>
      <c r="J147" s="51">
        <f t="shared" si="444"/>
        <v>4</v>
      </c>
      <c r="K147" s="178">
        <f t="shared" si="445"/>
        <v>0</v>
      </c>
      <c r="L147" s="48"/>
      <c r="M147" s="48"/>
      <c r="N147" s="209"/>
      <c r="O147" s="48"/>
      <c r="P147" s="48"/>
      <c r="Q147" s="48" t="s">
        <v>135</v>
      </c>
      <c r="R147" s="48" t="s">
        <v>135</v>
      </c>
      <c r="S147" s="209" t="s">
        <v>19</v>
      </c>
      <c r="T147" s="48" t="s">
        <v>135</v>
      </c>
      <c r="U147" s="48" t="s">
        <v>135</v>
      </c>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446"/>
        <v>0</v>
      </c>
      <c r="AR147" s="178">
        <f t="shared" si="447"/>
        <v>0</v>
      </c>
      <c r="BX147" s="51">
        <f t="shared" si="448"/>
        <v>0</v>
      </c>
      <c r="BY147" s="178">
        <f t="shared" si="449"/>
        <v>0</v>
      </c>
      <c r="DD147" s="51">
        <f t="shared" si="450"/>
        <v>0</v>
      </c>
      <c r="DE147" s="178">
        <f t="shared" si="451"/>
        <v>0</v>
      </c>
      <c r="EK147" s="51">
        <f t="shared" si="452"/>
        <v>0</v>
      </c>
      <c r="EL147" s="178">
        <f t="shared" si="453"/>
        <v>0</v>
      </c>
      <c r="FQ147" s="51">
        <f t="shared" si="454"/>
        <v>0</v>
      </c>
      <c r="FR147" s="178">
        <f t="shared" si="455"/>
        <v>0</v>
      </c>
    </row>
    <row r="148" spans="3:174" ht="21" customHeight="1" x14ac:dyDescent="0.3">
      <c r="C148" s="369"/>
      <c r="D148" s="372"/>
      <c r="E148" s="440"/>
      <c r="F148" s="377"/>
      <c r="G148" s="48" t="s">
        <v>44</v>
      </c>
      <c r="H148" s="49" t="s">
        <v>30</v>
      </c>
      <c r="I148" s="55">
        <v>0</v>
      </c>
      <c r="J148" s="51">
        <f t="shared" si="444"/>
        <v>0</v>
      </c>
      <c r="K148" s="178">
        <f t="shared" si="445"/>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446"/>
        <v>0</v>
      </c>
      <c r="AR148" s="178">
        <f t="shared" si="447"/>
        <v>0</v>
      </c>
      <c r="BX148" s="51">
        <f t="shared" si="448"/>
        <v>0</v>
      </c>
      <c r="BY148" s="178">
        <f t="shared" si="449"/>
        <v>0</v>
      </c>
      <c r="DD148" s="51">
        <f t="shared" si="450"/>
        <v>0</v>
      </c>
      <c r="DE148" s="178">
        <f t="shared" si="451"/>
        <v>0</v>
      </c>
      <c r="EK148" s="51">
        <f t="shared" si="452"/>
        <v>0</v>
      </c>
      <c r="EL148" s="178">
        <f t="shared" si="453"/>
        <v>0</v>
      </c>
      <c r="FQ148" s="51">
        <f t="shared" si="454"/>
        <v>0</v>
      </c>
      <c r="FR148" s="178">
        <f t="shared" si="455"/>
        <v>0</v>
      </c>
    </row>
    <row r="149" spans="3:174" ht="21" customHeight="1" x14ac:dyDescent="0.3">
      <c r="C149" s="370"/>
      <c r="D149" s="373"/>
      <c r="E149" s="441"/>
      <c r="F149" s="377"/>
      <c r="G149" s="48" t="s">
        <v>44</v>
      </c>
      <c r="H149" s="49" t="s">
        <v>30</v>
      </c>
      <c r="I149" s="60">
        <f>SUMIF($J$23:$FR$23,$I$23,J149:FR149)</f>
        <v>8</v>
      </c>
      <c r="J149" s="51">
        <f t="shared" si="444"/>
        <v>0</v>
      </c>
      <c r="K149" s="178">
        <f t="shared" si="445"/>
        <v>8</v>
      </c>
      <c r="L149" s="58"/>
      <c r="M149" s="58"/>
      <c r="N149" s="58"/>
      <c r="O149" s="58"/>
      <c r="P149" s="58"/>
      <c r="Q149" s="58">
        <v>2</v>
      </c>
      <c r="R149" s="58">
        <v>2</v>
      </c>
      <c r="S149" s="58"/>
      <c r="T149" s="58">
        <v>2</v>
      </c>
      <c r="U149" s="58">
        <v>2</v>
      </c>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446"/>
        <v>0</v>
      </c>
      <c r="AR149" s="178">
        <f t="shared" si="447"/>
        <v>0</v>
      </c>
      <c r="BX149" s="51">
        <f t="shared" si="448"/>
        <v>0</v>
      </c>
      <c r="BY149" s="178">
        <f t="shared" si="449"/>
        <v>0</v>
      </c>
      <c r="DD149" s="51">
        <f t="shared" si="450"/>
        <v>0</v>
      </c>
      <c r="DE149" s="178">
        <f t="shared" si="451"/>
        <v>0</v>
      </c>
      <c r="EK149" s="51">
        <f t="shared" si="452"/>
        <v>0</v>
      </c>
      <c r="EL149" s="178">
        <f t="shared" si="453"/>
        <v>0</v>
      </c>
      <c r="FQ149" s="51">
        <f t="shared" si="454"/>
        <v>0</v>
      </c>
      <c r="FR149" s="178">
        <f t="shared" si="455"/>
        <v>0</v>
      </c>
    </row>
    <row r="150" spans="3:174" ht="21" customHeight="1" x14ac:dyDescent="0.3">
      <c r="C150" s="368">
        <f>IF(D150="","-",SUBTOTAL(3,$D$24:D150))</f>
        <v>43</v>
      </c>
      <c r="D150" s="371" t="s">
        <v>165</v>
      </c>
      <c r="E150" s="374" t="str">
        <f>IFERROR(VLOOKUP(D150,'employee list'!$C:$E,2,0),"-")</f>
        <v>Phạm Hải Nam</v>
      </c>
      <c r="F150" s="377" t="str">
        <f>IFERROR(VLOOKUP(D150,'employee list'!$C:$E,3,0),"-")</f>
        <v>Outsort</v>
      </c>
      <c r="G150" s="48" t="s">
        <v>44</v>
      </c>
      <c r="H150" s="49" t="s">
        <v>30</v>
      </c>
      <c r="I150" s="50">
        <v>0</v>
      </c>
      <c r="J150" s="51">
        <f t="shared" si="444"/>
        <v>5</v>
      </c>
      <c r="K150" s="178">
        <f t="shared" si="445"/>
        <v>0</v>
      </c>
      <c r="L150" s="48"/>
      <c r="M150" s="48"/>
      <c r="N150" s="48"/>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446"/>
        <v>0</v>
      </c>
      <c r="AR150" s="178">
        <f t="shared" si="447"/>
        <v>0</v>
      </c>
      <c r="BX150" s="51">
        <f t="shared" si="448"/>
        <v>0</v>
      </c>
      <c r="BY150" s="178">
        <f t="shared" si="449"/>
        <v>0</v>
      </c>
      <c r="DD150" s="51">
        <f t="shared" si="450"/>
        <v>0</v>
      </c>
      <c r="DE150" s="178">
        <f t="shared" si="451"/>
        <v>0</v>
      </c>
      <c r="EK150" s="51">
        <f t="shared" si="452"/>
        <v>0</v>
      </c>
      <c r="EL150" s="178">
        <f t="shared" si="453"/>
        <v>0</v>
      </c>
      <c r="FQ150" s="51">
        <f t="shared" si="454"/>
        <v>0</v>
      </c>
      <c r="FR150" s="178">
        <f t="shared" si="455"/>
        <v>0</v>
      </c>
    </row>
    <row r="151" spans="3:174" ht="21" customHeight="1" x14ac:dyDescent="0.3">
      <c r="C151" s="369"/>
      <c r="D151" s="372"/>
      <c r="E151" s="375"/>
      <c r="F151" s="377"/>
      <c r="G151" s="48" t="s">
        <v>44</v>
      </c>
      <c r="H151" s="49" t="s">
        <v>30</v>
      </c>
      <c r="I151" s="55">
        <v>0</v>
      </c>
      <c r="J151" s="51">
        <f t="shared" si="444"/>
        <v>0</v>
      </c>
      <c r="K151" s="178">
        <f t="shared" si="445"/>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si="446"/>
        <v>0</v>
      </c>
      <c r="AR151" s="178">
        <f t="shared" si="447"/>
        <v>0</v>
      </c>
      <c r="BX151" s="51">
        <f t="shared" si="448"/>
        <v>0</v>
      </c>
      <c r="BY151" s="178">
        <f t="shared" si="449"/>
        <v>0</v>
      </c>
      <c r="DD151" s="51">
        <f t="shared" si="450"/>
        <v>0</v>
      </c>
      <c r="DE151" s="178">
        <f t="shared" si="451"/>
        <v>0</v>
      </c>
      <c r="EK151" s="51">
        <f t="shared" si="452"/>
        <v>0</v>
      </c>
      <c r="EL151" s="178">
        <f t="shared" si="453"/>
        <v>0</v>
      </c>
      <c r="FQ151" s="51">
        <f t="shared" si="454"/>
        <v>0</v>
      </c>
      <c r="FR151" s="178">
        <f t="shared" si="455"/>
        <v>0</v>
      </c>
    </row>
    <row r="152" spans="3:174" ht="21" customHeight="1" x14ac:dyDescent="0.3">
      <c r="C152" s="370"/>
      <c r="D152" s="373"/>
      <c r="E152" s="376"/>
      <c r="F152" s="377"/>
      <c r="G152" s="48" t="s">
        <v>44</v>
      </c>
      <c r="H152" s="49" t="s">
        <v>30</v>
      </c>
      <c r="I152" s="60">
        <f>SUMIF($J$23:$FR$23,$I$23,J152:FR152)</f>
        <v>10</v>
      </c>
      <c r="J152" s="51">
        <f t="shared" si="444"/>
        <v>0</v>
      </c>
      <c r="K152" s="178">
        <f t="shared" si="445"/>
        <v>10</v>
      </c>
      <c r="L152" s="58"/>
      <c r="M152" s="58"/>
      <c r="N152" s="58"/>
      <c r="O152" s="58"/>
      <c r="P152" s="58"/>
      <c r="Q152" s="58">
        <v>2</v>
      </c>
      <c r="R152" s="58">
        <v>2</v>
      </c>
      <c r="S152" s="58">
        <v>2</v>
      </c>
      <c r="T152" s="58">
        <v>2</v>
      </c>
      <c r="U152" s="58">
        <v>2</v>
      </c>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46"/>
        <v>0</v>
      </c>
      <c r="AR152" s="178">
        <f t="shared" si="447"/>
        <v>0</v>
      </c>
      <c r="BX152" s="51">
        <f t="shared" si="448"/>
        <v>0</v>
      </c>
      <c r="BY152" s="178">
        <f t="shared" si="449"/>
        <v>0</v>
      </c>
      <c r="DD152" s="51">
        <f t="shared" si="450"/>
        <v>0</v>
      </c>
      <c r="DE152" s="178">
        <f t="shared" si="451"/>
        <v>0</v>
      </c>
      <c r="EK152" s="51">
        <f t="shared" si="452"/>
        <v>0</v>
      </c>
      <c r="EL152" s="178">
        <f t="shared" si="453"/>
        <v>0</v>
      </c>
      <c r="FQ152" s="51">
        <f t="shared" si="454"/>
        <v>0</v>
      </c>
      <c r="FR152" s="178">
        <f t="shared" si="455"/>
        <v>0</v>
      </c>
    </row>
    <row r="153" spans="3:174" ht="21" customHeight="1" x14ac:dyDescent="0.3">
      <c r="C153" s="368">
        <f>IF(D153="","-",SUBTOTAL(3,$D$24:D153))</f>
        <v>44</v>
      </c>
      <c r="D153" s="371" t="s">
        <v>167</v>
      </c>
      <c r="E153" s="374" t="str">
        <f>IFERROR(VLOOKUP(D153,'employee list'!$C:$E,2,0),"-")</f>
        <v>Vũ Văn Thuận</v>
      </c>
      <c r="F153" s="377" t="str">
        <f>IFERROR(VLOOKUP(D153,'employee list'!$C:$E,3,0),"-")</f>
        <v>Outsort</v>
      </c>
      <c r="G153" s="48" t="s">
        <v>44</v>
      </c>
      <c r="H153" s="49" t="s">
        <v>30</v>
      </c>
      <c r="I153" s="50">
        <v>0</v>
      </c>
      <c r="J153" s="51">
        <f t="shared" si="444"/>
        <v>5</v>
      </c>
      <c r="K153" s="178">
        <f t="shared" si="445"/>
        <v>0</v>
      </c>
      <c r="L153" s="48"/>
      <c r="M153" s="48"/>
      <c r="N153" s="48"/>
      <c r="O153" s="48"/>
      <c r="P153" s="48"/>
      <c r="Q153" s="48" t="s">
        <v>135</v>
      </c>
      <c r="R153" s="48" t="s">
        <v>135</v>
      </c>
      <c r="S153" s="48" t="s">
        <v>135</v>
      </c>
      <c r="T153" s="48" t="s">
        <v>135</v>
      </c>
      <c r="U153" s="48" t="s">
        <v>135</v>
      </c>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si="446"/>
        <v>0</v>
      </c>
      <c r="AR153" s="178">
        <f t="shared" si="447"/>
        <v>0</v>
      </c>
      <c r="BX153" s="51">
        <f t="shared" si="448"/>
        <v>0</v>
      </c>
      <c r="BY153" s="178">
        <f t="shared" si="449"/>
        <v>0</v>
      </c>
      <c r="DD153" s="51">
        <f t="shared" si="450"/>
        <v>0</v>
      </c>
      <c r="DE153" s="178">
        <f t="shared" si="451"/>
        <v>0</v>
      </c>
      <c r="EK153" s="51">
        <f t="shared" si="452"/>
        <v>0</v>
      </c>
      <c r="EL153" s="178">
        <f t="shared" si="453"/>
        <v>0</v>
      </c>
      <c r="FQ153" s="51">
        <f t="shared" si="454"/>
        <v>0</v>
      </c>
      <c r="FR153" s="178">
        <f t="shared" si="455"/>
        <v>0</v>
      </c>
    </row>
    <row r="154" spans="3:174" ht="21" customHeight="1" x14ac:dyDescent="0.3">
      <c r="C154" s="369"/>
      <c r="D154" s="372"/>
      <c r="E154" s="375"/>
      <c r="F154" s="377"/>
      <c r="G154" s="48" t="s">
        <v>44</v>
      </c>
      <c r="H154" s="49" t="s">
        <v>30</v>
      </c>
      <c r="I154" s="55">
        <v>0</v>
      </c>
      <c r="J154" s="51">
        <f t="shared" si="444"/>
        <v>0</v>
      </c>
      <c r="K154" s="178">
        <f t="shared" si="445"/>
        <v>0</v>
      </c>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46"/>
        <v>0</v>
      </c>
      <c r="AR154" s="178">
        <f t="shared" si="447"/>
        <v>0</v>
      </c>
      <c r="BX154" s="51">
        <f t="shared" si="448"/>
        <v>0</v>
      </c>
      <c r="BY154" s="178">
        <f t="shared" si="449"/>
        <v>0</v>
      </c>
      <c r="DD154" s="51">
        <f t="shared" si="450"/>
        <v>0</v>
      </c>
      <c r="DE154" s="178">
        <f t="shared" si="451"/>
        <v>0</v>
      </c>
      <c r="EK154" s="51">
        <f t="shared" si="452"/>
        <v>0</v>
      </c>
      <c r="EL154" s="178">
        <f t="shared" si="453"/>
        <v>0</v>
      </c>
      <c r="FQ154" s="51">
        <f t="shared" si="454"/>
        <v>0</v>
      </c>
      <c r="FR154" s="178">
        <f t="shared" si="455"/>
        <v>0</v>
      </c>
    </row>
    <row r="155" spans="3:174" ht="21" customHeight="1" x14ac:dyDescent="0.3">
      <c r="C155" s="370"/>
      <c r="D155" s="373"/>
      <c r="E155" s="376"/>
      <c r="F155" s="377"/>
      <c r="G155" s="48" t="s">
        <v>44</v>
      </c>
      <c r="H155" s="49" t="s">
        <v>30</v>
      </c>
      <c r="I155" s="60">
        <f>SUMIF($J$23:$FR$23,$I$23,J155:FR155)</f>
        <v>10</v>
      </c>
      <c r="J155" s="51">
        <f t="shared" si="444"/>
        <v>0</v>
      </c>
      <c r="K155" s="178">
        <f t="shared" si="445"/>
        <v>10</v>
      </c>
      <c r="L155" s="58"/>
      <c r="M155" s="58"/>
      <c r="N155" s="58"/>
      <c r="O155" s="58"/>
      <c r="P155" s="58"/>
      <c r="Q155" s="58">
        <v>2</v>
      </c>
      <c r="R155" s="58">
        <v>2</v>
      </c>
      <c r="S155" s="58">
        <v>2</v>
      </c>
      <c r="T155" s="58">
        <v>2</v>
      </c>
      <c r="U155" s="58">
        <v>2</v>
      </c>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46"/>
        <v>0</v>
      </c>
      <c r="AR155" s="178">
        <f t="shared" si="447"/>
        <v>0</v>
      </c>
      <c r="BX155" s="51">
        <f t="shared" si="448"/>
        <v>0</v>
      </c>
      <c r="BY155" s="178">
        <f t="shared" si="449"/>
        <v>0</v>
      </c>
      <c r="DD155" s="51">
        <f t="shared" si="450"/>
        <v>0</v>
      </c>
      <c r="DE155" s="178">
        <f t="shared" si="451"/>
        <v>0</v>
      </c>
      <c r="EK155" s="51">
        <f t="shared" si="452"/>
        <v>0</v>
      </c>
      <c r="EL155" s="178">
        <f t="shared" si="453"/>
        <v>0</v>
      </c>
      <c r="FQ155" s="51">
        <f t="shared" si="454"/>
        <v>0</v>
      </c>
      <c r="FR155" s="178">
        <f t="shared" si="455"/>
        <v>0</v>
      </c>
    </row>
    <row r="156" spans="3:174" ht="21" customHeight="1" x14ac:dyDescent="0.3">
      <c r="C156" s="368">
        <f>IF(D156="","-",SUBTOTAL(3,$D$24:D156))</f>
        <v>45</v>
      </c>
      <c r="D156" s="371" t="s">
        <v>169</v>
      </c>
      <c r="E156" s="374" t="str">
        <f>IFERROR(VLOOKUP(D156,'employee list'!$C:$E,2,0),"-")</f>
        <v>Lương Văn Trong</v>
      </c>
      <c r="F156" s="377" t="str">
        <f>IFERROR(VLOOKUP(D156,'employee list'!$C:$E,3,0),"-")</f>
        <v>Outsort</v>
      </c>
      <c r="G156" s="48" t="s">
        <v>44</v>
      </c>
      <c r="H156" s="49" t="s">
        <v>30</v>
      </c>
      <c r="I156" s="50">
        <v>0</v>
      </c>
      <c r="J156" s="51">
        <f t="shared" si="444"/>
        <v>5</v>
      </c>
      <c r="K156" s="178">
        <f t="shared" si="445"/>
        <v>0</v>
      </c>
      <c r="L156" s="48"/>
      <c r="M156" s="48"/>
      <c r="N156" s="48"/>
      <c r="O156" s="48"/>
      <c r="P156" s="48"/>
      <c r="Q156" s="48" t="s">
        <v>135</v>
      </c>
      <c r="R156" s="48" t="s">
        <v>135</v>
      </c>
      <c r="S156" s="48" t="s">
        <v>135</v>
      </c>
      <c r="T156" s="48" t="s">
        <v>135</v>
      </c>
      <c r="U156" s="48" t="s">
        <v>135</v>
      </c>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46"/>
        <v>0</v>
      </c>
      <c r="AR156" s="178">
        <f t="shared" si="447"/>
        <v>0</v>
      </c>
      <c r="BX156" s="51">
        <f t="shared" si="448"/>
        <v>0</v>
      </c>
      <c r="BY156" s="178">
        <f t="shared" si="449"/>
        <v>0</v>
      </c>
      <c r="DD156" s="51">
        <f t="shared" si="450"/>
        <v>0</v>
      </c>
      <c r="DE156" s="178">
        <f t="shared" si="451"/>
        <v>0</v>
      </c>
      <c r="EK156" s="51">
        <f t="shared" si="452"/>
        <v>0</v>
      </c>
      <c r="EL156" s="178">
        <f t="shared" si="453"/>
        <v>0</v>
      </c>
      <c r="FQ156" s="51">
        <f t="shared" si="454"/>
        <v>0</v>
      </c>
      <c r="FR156" s="178">
        <f t="shared" si="455"/>
        <v>0</v>
      </c>
    </row>
    <row r="157" spans="3:174" ht="21" customHeight="1" x14ac:dyDescent="0.3">
      <c r="C157" s="369"/>
      <c r="D157" s="372"/>
      <c r="E157" s="375"/>
      <c r="F157" s="377"/>
      <c r="G157" s="48" t="s">
        <v>44</v>
      </c>
      <c r="H157" s="49" t="s">
        <v>30</v>
      </c>
      <c r="I157" s="55">
        <v>0</v>
      </c>
      <c r="J157" s="51">
        <f t="shared" si="444"/>
        <v>0</v>
      </c>
      <c r="K157" s="178">
        <f t="shared" si="445"/>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46"/>
        <v>0</v>
      </c>
      <c r="AR157" s="178">
        <f t="shared" si="447"/>
        <v>0</v>
      </c>
      <c r="BX157" s="51">
        <f t="shared" si="448"/>
        <v>0</v>
      </c>
      <c r="BY157" s="178">
        <f t="shared" si="449"/>
        <v>0</v>
      </c>
      <c r="DD157" s="51">
        <f t="shared" si="450"/>
        <v>0</v>
      </c>
      <c r="DE157" s="178">
        <f t="shared" si="451"/>
        <v>0</v>
      </c>
      <c r="EK157" s="51">
        <f t="shared" si="452"/>
        <v>0</v>
      </c>
      <c r="EL157" s="178">
        <f t="shared" si="453"/>
        <v>0</v>
      </c>
      <c r="FQ157" s="51">
        <f t="shared" si="454"/>
        <v>0</v>
      </c>
      <c r="FR157" s="178">
        <f t="shared" si="455"/>
        <v>0</v>
      </c>
    </row>
    <row r="158" spans="3:174" ht="21" customHeight="1" x14ac:dyDescent="0.3">
      <c r="C158" s="370"/>
      <c r="D158" s="373"/>
      <c r="E158" s="376"/>
      <c r="F158" s="377"/>
      <c r="G158" s="48" t="s">
        <v>44</v>
      </c>
      <c r="H158" s="49" t="s">
        <v>30</v>
      </c>
      <c r="I158" s="60">
        <f>SUMIF($J$23:$FR$23,$I$23,J158:FR158)</f>
        <v>10</v>
      </c>
      <c r="J158" s="51">
        <f t="shared" si="444"/>
        <v>0</v>
      </c>
      <c r="K158" s="178">
        <f t="shared" si="445"/>
        <v>10</v>
      </c>
      <c r="L158" s="58"/>
      <c r="M158" s="58"/>
      <c r="N158" s="58"/>
      <c r="O158" s="58"/>
      <c r="P158" s="58"/>
      <c r="Q158" s="58">
        <v>2</v>
      </c>
      <c r="R158" s="58">
        <v>2</v>
      </c>
      <c r="S158" s="58">
        <v>2</v>
      </c>
      <c r="T158" s="58">
        <v>2</v>
      </c>
      <c r="U158" s="58">
        <v>2</v>
      </c>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46"/>
        <v>0</v>
      </c>
      <c r="AR158" s="178">
        <f t="shared" si="447"/>
        <v>0</v>
      </c>
      <c r="BX158" s="51">
        <f t="shared" si="448"/>
        <v>0</v>
      </c>
      <c r="BY158" s="178">
        <f t="shared" si="449"/>
        <v>0</v>
      </c>
      <c r="DD158" s="51">
        <f t="shared" si="450"/>
        <v>0</v>
      </c>
      <c r="DE158" s="178">
        <f t="shared" si="451"/>
        <v>0</v>
      </c>
      <c r="EK158" s="51">
        <f t="shared" si="452"/>
        <v>0</v>
      </c>
      <c r="EL158" s="178">
        <f t="shared" si="453"/>
        <v>0</v>
      </c>
      <c r="FQ158" s="51">
        <f t="shared" si="454"/>
        <v>0</v>
      </c>
      <c r="FR158" s="178">
        <f t="shared" si="455"/>
        <v>0</v>
      </c>
    </row>
    <row r="159" spans="3:174" ht="21" customHeight="1" x14ac:dyDescent="0.3">
      <c r="C159" s="368">
        <f>IF(D159="","-",SUBTOTAL(3,$D$24:D159))</f>
        <v>46</v>
      </c>
      <c r="D159" s="371" t="s">
        <v>171</v>
      </c>
      <c r="E159" s="374" t="str">
        <f>IFERROR(VLOOKUP(D159,'employee list'!$C:$E,2,0),"-")</f>
        <v>Vũ Văn Lục</v>
      </c>
      <c r="F159" s="377" t="str">
        <f>IFERROR(VLOOKUP(D159,'employee list'!$C:$E,3,0),"-")</f>
        <v>Outsort</v>
      </c>
      <c r="G159" s="48" t="s">
        <v>44</v>
      </c>
      <c r="H159" s="49" t="s">
        <v>30</v>
      </c>
      <c r="I159" s="50">
        <v>0</v>
      </c>
      <c r="J159" s="51">
        <f t="shared" si="444"/>
        <v>5</v>
      </c>
      <c r="K159" s="178">
        <f t="shared" si="445"/>
        <v>0</v>
      </c>
      <c r="L159" s="48"/>
      <c r="M159" s="48"/>
      <c r="N159" s="48"/>
      <c r="O159" s="48"/>
      <c r="P159" s="48"/>
      <c r="Q159" s="48" t="s">
        <v>135</v>
      </c>
      <c r="R159" s="48" t="s">
        <v>135</v>
      </c>
      <c r="S159" s="48" t="s">
        <v>135</v>
      </c>
      <c r="T159" s="48" t="s">
        <v>135</v>
      </c>
      <c r="U159" s="48" t="s">
        <v>135</v>
      </c>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46"/>
        <v>0</v>
      </c>
      <c r="AR159" s="178">
        <f t="shared" si="447"/>
        <v>0</v>
      </c>
      <c r="BX159" s="51">
        <f t="shared" si="448"/>
        <v>0</v>
      </c>
      <c r="BY159" s="178">
        <f t="shared" si="449"/>
        <v>0</v>
      </c>
      <c r="DD159" s="51">
        <f t="shared" si="450"/>
        <v>0</v>
      </c>
      <c r="DE159" s="178">
        <f t="shared" si="451"/>
        <v>0</v>
      </c>
      <c r="EK159" s="51">
        <f t="shared" si="452"/>
        <v>0</v>
      </c>
      <c r="EL159" s="178">
        <f t="shared" si="453"/>
        <v>0</v>
      </c>
      <c r="FQ159" s="51">
        <f t="shared" si="454"/>
        <v>0</v>
      </c>
      <c r="FR159" s="178">
        <f t="shared" si="455"/>
        <v>0</v>
      </c>
    </row>
    <row r="160" spans="3:174" ht="21" customHeight="1" x14ac:dyDescent="0.3">
      <c r="C160" s="369"/>
      <c r="D160" s="372"/>
      <c r="E160" s="375"/>
      <c r="F160" s="377"/>
      <c r="G160" s="48" t="s">
        <v>44</v>
      </c>
      <c r="H160" s="49" t="s">
        <v>30</v>
      </c>
      <c r="I160" s="55">
        <v>0</v>
      </c>
      <c r="J160" s="51">
        <f t="shared" si="444"/>
        <v>0</v>
      </c>
      <c r="K160" s="178">
        <f t="shared" si="445"/>
        <v>0</v>
      </c>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46"/>
        <v>0</v>
      </c>
      <c r="AR160" s="178">
        <f t="shared" si="447"/>
        <v>0</v>
      </c>
      <c r="BX160" s="51">
        <f t="shared" si="448"/>
        <v>0</v>
      </c>
      <c r="BY160" s="178">
        <f t="shared" si="449"/>
        <v>0</v>
      </c>
      <c r="DD160" s="51">
        <f t="shared" si="450"/>
        <v>0</v>
      </c>
      <c r="DE160" s="178">
        <f t="shared" si="451"/>
        <v>0</v>
      </c>
      <c r="EK160" s="51">
        <f t="shared" si="452"/>
        <v>0</v>
      </c>
      <c r="EL160" s="178">
        <f t="shared" si="453"/>
        <v>0</v>
      </c>
      <c r="FQ160" s="51">
        <f t="shared" si="454"/>
        <v>0</v>
      </c>
      <c r="FR160" s="178">
        <f t="shared" si="455"/>
        <v>0</v>
      </c>
    </row>
    <row r="161" spans="3:174" ht="21" customHeight="1" x14ac:dyDescent="0.3">
      <c r="C161" s="370"/>
      <c r="D161" s="373"/>
      <c r="E161" s="376"/>
      <c r="F161" s="377"/>
      <c r="G161" s="48" t="s">
        <v>44</v>
      </c>
      <c r="H161" s="49" t="s">
        <v>30</v>
      </c>
      <c r="I161" s="60">
        <f>SUMIF($J$23:$FR$23,$I$23,J161:FR161)</f>
        <v>10</v>
      </c>
      <c r="J161" s="51">
        <f t="shared" si="444"/>
        <v>0</v>
      </c>
      <c r="K161" s="178">
        <f t="shared" si="445"/>
        <v>10</v>
      </c>
      <c r="L161" s="58"/>
      <c r="M161" s="58"/>
      <c r="N161" s="58"/>
      <c r="O161" s="58"/>
      <c r="P161" s="58"/>
      <c r="Q161" s="58">
        <v>2</v>
      </c>
      <c r="R161" s="58">
        <v>2</v>
      </c>
      <c r="S161" s="58">
        <v>2</v>
      </c>
      <c r="T161" s="58">
        <v>2</v>
      </c>
      <c r="U161" s="58">
        <v>2</v>
      </c>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46"/>
        <v>0</v>
      </c>
      <c r="AR161" s="178">
        <f t="shared" si="447"/>
        <v>0</v>
      </c>
      <c r="BX161" s="51">
        <f t="shared" si="448"/>
        <v>0</v>
      </c>
      <c r="BY161" s="178">
        <f t="shared" si="449"/>
        <v>0</v>
      </c>
      <c r="DD161" s="51">
        <f t="shared" si="450"/>
        <v>0</v>
      </c>
      <c r="DE161" s="178">
        <f t="shared" si="451"/>
        <v>0</v>
      </c>
      <c r="EK161" s="51">
        <f t="shared" si="452"/>
        <v>0</v>
      </c>
      <c r="EL161" s="178">
        <f t="shared" si="453"/>
        <v>0</v>
      </c>
      <c r="FQ161" s="51">
        <f t="shared" si="454"/>
        <v>0</v>
      </c>
      <c r="FR161" s="178">
        <f t="shared" si="455"/>
        <v>0</v>
      </c>
    </row>
    <row r="162" spans="3:174" ht="21" customHeight="1" x14ac:dyDescent="0.3">
      <c r="C162" s="368">
        <f>IF(D162="","-",SUBTOTAL(3,$D$24:D162))</f>
        <v>47</v>
      </c>
      <c r="D162" s="371" t="s">
        <v>173</v>
      </c>
      <c r="E162" s="378" t="str">
        <f>IFERROR(VLOOKUP(D162,'employee list'!$C:$E,2,0),"-")</f>
        <v>Đỗ Thị Bích Ngọc</v>
      </c>
      <c r="F162" s="377" t="str">
        <f>IFERROR(VLOOKUP(D162,'employee list'!$C:$E,3,0),"-")</f>
        <v>Outsort</v>
      </c>
      <c r="G162" s="48" t="s">
        <v>44</v>
      </c>
      <c r="H162" s="49" t="s">
        <v>30</v>
      </c>
      <c r="I162" s="50">
        <v>0</v>
      </c>
      <c r="J162" s="51">
        <f t="shared" si="444"/>
        <v>5</v>
      </c>
      <c r="K162" s="178">
        <f t="shared" si="445"/>
        <v>0</v>
      </c>
      <c r="L162" s="48"/>
      <c r="M162" s="48"/>
      <c r="N162" s="48"/>
      <c r="O162" s="48"/>
      <c r="P162" s="48"/>
      <c r="Q162" s="48" t="s">
        <v>135</v>
      </c>
      <c r="R162" s="48" t="s">
        <v>135</v>
      </c>
      <c r="S162" s="48" t="s">
        <v>135</v>
      </c>
      <c r="T162" s="48" t="s">
        <v>135</v>
      </c>
      <c r="U162" s="48" t="s">
        <v>135</v>
      </c>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46"/>
        <v>0</v>
      </c>
      <c r="AR162" s="178">
        <f t="shared" si="447"/>
        <v>0</v>
      </c>
      <c r="BX162" s="51">
        <f t="shared" si="448"/>
        <v>0</v>
      </c>
      <c r="BY162" s="178">
        <f t="shared" si="449"/>
        <v>0</v>
      </c>
      <c r="DD162" s="51">
        <f t="shared" si="450"/>
        <v>0</v>
      </c>
      <c r="DE162" s="178">
        <f t="shared" si="451"/>
        <v>0</v>
      </c>
      <c r="EK162" s="51">
        <f t="shared" si="452"/>
        <v>0</v>
      </c>
      <c r="EL162" s="178">
        <f t="shared" si="453"/>
        <v>0</v>
      </c>
      <c r="FQ162" s="51">
        <f t="shared" si="454"/>
        <v>0</v>
      </c>
      <c r="FR162" s="178">
        <f t="shared" si="455"/>
        <v>0</v>
      </c>
    </row>
    <row r="163" spans="3:174" ht="21" customHeight="1" x14ac:dyDescent="0.3">
      <c r="C163" s="369"/>
      <c r="D163" s="372"/>
      <c r="E163" s="379"/>
      <c r="F163" s="377"/>
      <c r="G163" s="48" t="s">
        <v>44</v>
      </c>
      <c r="H163" s="49" t="s">
        <v>30</v>
      </c>
      <c r="I163" s="55">
        <v>0</v>
      </c>
      <c r="J163" s="51">
        <f t="shared" ref="J163:J164" si="456">COUNTIF(L163:AP163,"X")</f>
        <v>0</v>
      </c>
      <c r="K163" s="178">
        <f t="shared" ref="K163:K164" si="457">SUM(L163:AP163)</f>
        <v>0</v>
      </c>
      <c r="L163" s="53"/>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ref="AQ163:AQ164" si="458">COUNTIF(AS163:BW163,"X")</f>
        <v>0</v>
      </c>
      <c r="AR163" s="178">
        <f t="shared" ref="AR163:AR164" si="459">SUM(AS163:BW163)</f>
        <v>0</v>
      </c>
      <c r="BX163" s="51">
        <f t="shared" ref="BX163:BX164" si="460">COUNTIF(BZ163:DC163,"X")</f>
        <v>0</v>
      </c>
      <c r="BY163" s="178">
        <f t="shared" ref="BY163:BY164" si="461">SUM(BZ163:DC163)</f>
        <v>0</v>
      </c>
      <c r="DD163" s="51">
        <f t="shared" ref="DD163:DD164" si="462">COUNTIF(DF163:EJ163,"X")</f>
        <v>0</v>
      </c>
      <c r="DE163" s="178">
        <f t="shared" ref="DE163:DE164" si="463">SUM(DF163:EJ163)</f>
        <v>0</v>
      </c>
      <c r="EK163" s="51">
        <f t="shared" ref="EK163:EK164" si="464">COUNTIF(EM163:FP163,"X")</f>
        <v>0</v>
      </c>
      <c r="EL163" s="178">
        <f t="shared" ref="EL163:EL164" si="465">SUM(EM163:FP163)</f>
        <v>0</v>
      </c>
      <c r="FQ163" s="51">
        <f t="shared" ref="FQ163:FQ164" si="466">COUNTIF(FS163:GW163,"X")</f>
        <v>0</v>
      </c>
      <c r="FR163" s="178">
        <f t="shared" ref="FR163:FR164" si="467">SUM(FS163:GW163)</f>
        <v>0</v>
      </c>
    </row>
    <row r="164" spans="3:174" ht="21" customHeight="1" x14ac:dyDescent="0.3">
      <c r="C164" s="370"/>
      <c r="D164" s="373"/>
      <c r="E164" s="380"/>
      <c r="F164" s="377"/>
      <c r="G164" s="48" t="s">
        <v>44</v>
      </c>
      <c r="H164" s="49" t="s">
        <v>30</v>
      </c>
      <c r="I164" s="60">
        <f>SUMIF($J$23:$FR$23,$I$23,J164:FR164)</f>
        <v>10</v>
      </c>
      <c r="J164" s="51">
        <f t="shared" si="456"/>
        <v>0</v>
      </c>
      <c r="K164" s="178">
        <f t="shared" si="457"/>
        <v>10</v>
      </c>
      <c r="L164" s="58"/>
      <c r="M164" s="58"/>
      <c r="N164" s="58"/>
      <c r="O164" s="58"/>
      <c r="P164" s="58"/>
      <c r="Q164" s="58">
        <v>2</v>
      </c>
      <c r="R164" s="58">
        <v>2</v>
      </c>
      <c r="S164" s="58">
        <v>2</v>
      </c>
      <c r="T164" s="58">
        <v>2</v>
      </c>
      <c r="U164" s="58">
        <v>2</v>
      </c>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58"/>
        <v>0</v>
      </c>
      <c r="AR164" s="178">
        <f t="shared" si="459"/>
        <v>0</v>
      </c>
      <c r="BX164" s="51">
        <f t="shared" si="460"/>
        <v>0</v>
      </c>
      <c r="BY164" s="178">
        <f t="shared" si="461"/>
        <v>0</v>
      </c>
      <c r="DD164" s="51">
        <f t="shared" si="462"/>
        <v>0</v>
      </c>
      <c r="DE164" s="178">
        <f t="shared" si="463"/>
        <v>0</v>
      </c>
      <c r="EK164" s="51">
        <f t="shared" si="464"/>
        <v>0</v>
      </c>
      <c r="EL164" s="178">
        <f t="shared" si="465"/>
        <v>0</v>
      </c>
      <c r="FQ164" s="51">
        <f t="shared" si="466"/>
        <v>0</v>
      </c>
      <c r="FR164" s="178">
        <f t="shared" si="467"/>
        <v>0</v>
      </c>
    </row>
    <row r="165" spans="3:174" ht="21" customHeight="1" x14ac:dyDescent="0.3">
      <c r="C165" s="368">
        <f>IF(D165="","-",SUBTOTAL(3,$D$24:D165))</f>
        <v>48</v>
      </c>
      <c r="D165" s="371" t="s">
        <v>175</v>
      </c>
      <c r="E165" s="374" t="str">
        <f>IFERROR(VLOOKUP(D165,'employee list'!$C:$E,2,0),"-")</f>
        <v>Lê Thị Nguyệt</v>
      </c>
      <c r="F165" s="377" t="str">
        <f>IFERROR(VLOOKUP(D165,'employee list'!$C:$E,3,0),"-")</f>
        <v>Outsort</v>
      </c>
      <c r="G165" s="48" t="s">
        <v>44</v>
      </c>
      <c r="H165" s="49" t="s">
        <v>30</v>
      </c>
      <c r="I165" s="50">
        <v>0</v>
      </c>
      <c r="J165" s="51">
        <f t="shared" ref="J165:J173" si="468">COUNTIF(L165:AP165,"X")</f>
        <v>5</v>
      </c>
      <c r="K165" s="178">
        <f t="shared" ref="K165:K173" si="469">SUM(L165:AP165)</f>
        <v>0</v>
      </c>
      <c r="L165" s="48"/>
      <c r="M165" s="48"/>
      <c r="N165" s="48"/>
      <c r="O165" s="48"/>
      <c r="P165" s="48"/>
      <c r="Q165" s="48" t="s">
        <v>135</v>
      </c>
      <c r="R165" s="48" t="s">
        <v>135</v>
      </c>
      <c r="S165" s="48" t="s">
        <v>135</v>
      </c>
      <c r="T165" s="48" t="s">
        <v>135</v>
      </c>
      <c r="U165" s="48" t="s">
        <v>135</v>
      </c>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ref="AQ165:AQ173" si="470">COUNTIF(AS165:BW165,"X")</f>
        <v>0</v>
      </c>
      <c r="AR165" s="178">
        <f t="shared" ref="AR165:AR173" si="471">SUM(AS165:BW165)</f>
        <v>0</v>
      </c>
      <c r="BX165" s="51">
        <f t="shared" ref="BX165:BX173" si="472">COUNTIF(BZ165:DC165,"X")</f>
        <v>0</v>
      </c>
      <c r="BY165" s="178">
        <f t="shared" ref="BY165:BY173" si="473">SUM(BZ165:DC165)</f>
        <v>0</v>
      </c>
      <c r="DD165" s="51">
        <f t="shared" ref="DD165:DD173" si="474">COUNTIF(DF165:EJ165,"X")</f>
        <v>0</v>
      </c>
      <c r="DE165" s="178">
        <f t="shared" ref="DE165:DE173" si="475">SUM(DF165:EJ165)</f>
        <v>0</v>
      </c>
      <c r="EK165" s="51">
        <f t="shared" ref="EK165:EK173" si="476">COUNTIF(EM165:FP165,"X")</f>
        <v>0</v>
      </c>
      <c r="EL165" s="178">
        <f t="shared" ref="EL165:EL173" si="477">SUM(EM165:FP165)</f>
        <v>0</v>
      </c>
      <c r="FQ165" s="51">
        <f t="shared" ref="FQ165:FQ173" si="478">COUNTIF(FS165:GW165,"X")</f>
        <v>0</v>
      </c>
      <c r="FR165" s="178">
        <f t="shared" ref="FR165:FR173" si="479">SUM(FS165:GW165)</f>
        <v>0</v>
      </c>
    </row>
    <row r="166" spans="3:174" ht="21" customHeight="1" x14ac:dyDescent="0.3">
      <c r="C166" s="369"/>
      <c r="D166" s="372"/>
      <c r="E166" s="375"/>
      <c r="F166" s="377"/>
      <c r="G166" s="48" t="s">
        <v>44</v>
      </c>
      <c r="H166" s="49" t="s">
        <v>30</v>
      </c>
      <c r="I166" s="55">
        <v>0</v>
      </c>
      <c r="J166" s="51">
        <f t="shared" si="468"/>
        <v>0</v>
      </c>
      <c r="K166" s="178">
        <f t="shared" si="469"/>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70"/>
        <v>0</v>
      </c>
      <c r="AR166" s="178">
        <f t="shared" si="471"/>
        <v>0</v>
      </c>
      <c r="BX166" s="51">
        <f t="shared" si="472"/>
        <v>0</v>
      </c>
      <c r="BY166" s="178">
        <f t="shared" si="473"/>
        <v>0</v>
      </c>
      <c r="DD166" s="51">
        <f t="shared" si="474"/>
        <v>0</v>
      </c>
      <c r="DE166" s="178">
        <f t="shared" si="475"/>
        <v>0</v>
      </c>
      <c r="EK166" s="51">
        <f t="shared" si="476"/>
        <v>0</v>
      </c>
      <c r="EL166" s="178">
        <f t="shared" si="477"/>
        <v>0</v>
      </c>
      <c r="FQ166" s="51">
        <f t="shared" si="478"/>
        <v>0</v>
      </c>
      <c r="FR166" s="178">
        <f t="shared" si="479"/>
        <v>0</v>
      </c>
    </row>
    <row r="167" spans="3:174" ht="21" customHeight="1" x14ac:dyDescent="0.3">
      <c r="C167" s="370"/>
      <c r="D167" s="373"/>
      <c r="E167" s="376"/>
      <c r="F167" s="377"/>
      <c r="G167" s="48" t="s">
        <v>44</v>
      </c>
      <c r="H167" s="49" t="s">
        <v>30</v>
      </c>
      <c r="I167" s="60">
        <f>SUMIF($J$23:$FR$23,$I$23,J167:FR167)</f>
        <v>10</v>
      </c>
      <c r="J167" s="51">
        <f t="shared" si="468"/>
        <v>0</v>
      </c>
      <c r="K167" s="178">
        <f t="shared" si="469"/>
        <v>10</v>
      </c>
      <c r="L167" s="58"/>
      <c r="M167" s="58"/>
      <c r="N167" s="58"/>
      <c r="O167" s="58"/>
      <c r="P167" s="58"/>
      <c r="Q167" s="58">
        <v>2</v>
      </c>
      <c r="R167" s="58">
        <v>2</v>
      </c>
      <c r="S167" s="58">
        <v>2</v>
      </c>
      <c r="T167" s="58">
        <v>2</v>
      </c>
      <c r="U167" s="58">
        <v>2</v>
      </c>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70"/>
        <v>0</v>
      </c>
      <c r="AR167" s="178">
        <f t="shared" si="471"/>
        <v>0</v>
      </c>
      <c r="BX167" s="51">
        <f t="shared" si="472"/>
        <v>0</v>
      </c>
      <c r="BY167" s="178">
        <f t="shared" si="473"/>
        <v>0</v>
      </c>
      <c r="DD167" s="51">
        <f t="shared" si="474"/>
        <v>0</v>
      </c>
      <c r="DE167" s="178">
        <f t="shared" si="475"/>
        <v>0</v>
      </c>
      <c r="EK167" s="51">
        <f t="shared" si="476"/>
        <v>0</v>
      </c>
      <c r="EL167" s="178">
        <f t="shared" si="477"/>
        <v>0</v>
      </c>
      <c r="FQ167" s="51">
        <f t="shared" si="478"/>
        <v>0</v>
      </c>
      <c r="FR167" s="178">
        <f t="shared" si="479"/>
        <v>0</v>
      </c>
    </row>
    <row r="168" spans="3:174" ht="21" customHeight="1" x14ac:dyDescent="0.3">
      <c r="C168" s="368">
        <f>IF(D168="","-",SUBTOTAL(3,$D$24:D168))</f>
        <v>49</v>
      </c>
      <c r="D168" s="371" t="s">
        <v>179</v>
      </c>
      <c r="E168" s="374" t="str">
        <f>IFERROR(VLOOKUP(D168,'employee list'!$C:$E,2,0),"-")</f>
        <v>Phạm Viết Quang</v>
      </c>
      <c r="F168" s="377" t="str">
        <f>IFERROR(VLOOKUP(D168,'employee list'!$C:$E,3,0),"-")</f>
        <v>Outsort</v>
      </c>
      <c r="G168" s="48" t="s">
        <v>44</v>
      </c>
      <c r="H168" s="49" t="s">
        <v>30</v>
      </c>
      <c r="I168" s="50">
        <v>0</v>
      </c>
      <c r="J168" s="51">
        <f t="shared" si="468"/>
        <v>3</v>
      </c>
      <c r="K168" s="178">
        <f t="shared" si="469"/>
        <v>0</v>
      </c>
      <c r="L168" s="48"/>
      <c r="M168" s="209"/>
      <c r="N168" s="48"/>
      <c r="O168" s="48"/>
      <c r="P168" s="48"/>
      <c r="Q168" s="48" t="s">
        <v>135</v>
      </c>
      <c r="R168" s="209" t="s">
        <v>19</v>
      </c>
      <c r="S168" s="48" t="s">
        <v>135</v>
      </c>
      <c r="T168" s="48" t="s">
        <v>135</v>
      </c>
      <c r="U168" s="209" t="s">
        <v>19</v>
      </c>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70"/>
        <v>0</v>
      </c>
      <c r="AR168" s="178">
        <f t="shared" si="471"/>
        <v>0</v>
      </c>
      <c r="BX168" s="51">
        <f t="shared" si="472"/>
        <v>0</v>
      </c>
      <c r="BY168" s="178">
        <f t="shared" si="473"/>
        <v>0</v>
      </c>
      <c r="DD168" s="51">
        <f t="shared" si="474"/>
        <v>0</v>
      </c>
      <c r="DE168" s="178">
        <f t="shared" si="475"/>
        <v>0</v>
      </c>
      <c r="EK168" s="51">
        <f t="shared" si="476"/>
        <v>0</v>
      </c>
      <c r="EL168" s="178">
        <f t="shared" si="477"/>
        <v>0</v>
      </c>
      <c r="FQ168" s="51">
        <f t="shared" si="478"/>
        <v>0</v>
      </c>
      <c r="FR168" s="178">
        <f t="shared" si="479"/>
        <v>0</v>
      </c>
    </row>
    <row r="169" spans="3:174" ht="21" customHeight="1" x14ac:dyDescent="0.3">
      <c r="C169" s="369"/>
      <c r="D169" s="372"/>
      <c r="E169" s="375"/>
      <c r="F169" s="377"/>
      <c r="G169" s="48" t="s">
        <v>44</v>
      </c>
      <c r="H169" s="49" t="s">
        <v>30</v>
      </c>
      <c r="I169" s="55">
        <v>0</v>
      </c>
      <c r="J169" s="51">
        <f t="shared" si="468"/>
        <v>0</v>
      </c>
      <c r="K169" s="178">
        <f t="shared" si="469"/>
        <v>0</v>
      </c>
      <c r="L169" s="53"/>
      <c r="M169" s="48"/>
      <c r="N169" s="53"/>
      <c r="O169" s="53"/>
      <c r="P169" s="53"/>
      <c r="Q169" s="53"/>
      <c r="R169" s="48"/>
      <c r="S169" s="53"/>
      <c r="T169" s="53"/>
      <c r="U169" s="48"/>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70"/>
        <v>0</v>
      </c>
      <c r="AR169" s="178">
        <f t="shared" si="471"/>
        <v>0</v>
      </c>
      <c r="BX169" s="51">
        <f t="shared" si="472"/>
        <v>0</v>
      </c>
      <c r="BY169" s="178">
        <f t="shared" si="473"/>
        <v>0</v>
      </c>
      <c r="DD169" s="51">
        <f t="shared" si="474"/>
        <v>0</v>
      </c>
      <c r="DE169" s="178">
        <f t="shared" si="475"/>
        <v>0</v>
      </c>
      <c r="EK169" s="51">
        <f t="shared" si="476"/>
        <v>0</v>
      </c>
      <c r="EL169" s="178">
        <f t="shared" si="477"/>
        <v>0</v>
      </c>
      <c r="FQ169" s="51">
        <f t="shared" si="478"/>
        <v>0</v>
      </c>
      <c r="FR169" s="178">
        <f t="shared" si="479"/>
        <v>0</v>
      </c>
    </row>
    <row r="170" spans="3:174" ht="21" customHeight="1" x14ac:dyDescent="0.3">
      <c r="C170" s="370"/>
      <c r="D170" s="373"/>
      <c r="E170" s="376"/>
      <c r="F170" s="377"/>
      <c r="G170" s="48" t="s">
        <v>44</v>
      </c>
      <c r="H170" s="49" t="s">
        <v>30</v>
      </c>
      <c r="I170" s="60">
        <f t="shared" ref="I170:I201" si="480">SUMIF($J$23:$FR$23,$I$23,J170:FR170)</f>
        <v>6</v>
      </c>
      <c r="J170" s="51">
        <f t="shared" si="468"/>
        <v>0</v>
      </c>
      <c r="K170" s="178">
        <f t="shared" si="469"/>
        <v>6</v>
      </c>
      <c r="L170" s="58"/>
      <c r="M170" s="48"/>
      <c r="N170" s="58"/>
      <c r="O170" s="58"/>
      <c r="P170" s="58"/>
      <c r="Q170" s="58">
        <v>2</v>
      </c>
      <c r="R170" s="48"/>
      <c r="S170" s="58">
        <v>2</v>
      </c>
      <c r="T170" s="58">
        <v>2</v>
      </c>
      <c r="U170" s="4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70"/>
        <v>0</v>
      </c>
      <c r="AR170" s="178">
        <f t="shared" si="471"/>
        <v>0</v>
      </c>
      <c r="BX170" s="51">
        <f t="shared" si="472"/>
        <v>0</v>
      </c>
      <c r="BY170" s="178">
        <f t="shared" si="473"/>
        <v>0</v>
      </c>
      <c r="DD170" s="51">
        <f t="shared" si="474"/>
        <v>0</v>
      </c>
      <c r="DE170" s="178">
        <f t="shared" si="475"/>
        <v>0</v>
      </c>
      <c r="EK170" s="51">
        <f t="shared" si="476"/>
        <v>0</v>
      </c>
      <c r="EL170" s="178">
        <f t="shared" si="477"/>
        <v>0</v>
      </c>
      <c r="FQ170" s="51">
        <f t="shared" si="478"/>
        <v>0</v>
      </c>
      <c r="FR170" s="178">
        <f t="shared" si="479"/>
        <v>0</v>
      </c>
    </row>
    <row r="171" spans="3:174" ht="21" customHeight="1" x14ac:dyDescent="0.3">
      <c r="C171" s="368">
        <f>IF(D171="","-",SUBTOTAL(3,$D$24:D171))</f>
        <v>50</v>
      </c>
      <c r="D171" s="371" t="s">
        <v>551</v>
      </c>
      <c r="E171" s="374" t="s">
        <v>552</v>
      </c>
      <c r="F171" s="377" t="str">
        <f>IFERROR(VLOOKUP(D171,'employee list'!$C:$E,3,0),"-")</f>
        <v>Outsort</v>
      </c>
      <c r="G171" s="48" t="s">
        <v>44</v>
      </c>
      <c r="H171" s="49" t="s">
        <v>30</v>
      </c>
      <c r="I171" s="60">
        <f t="shared" si="480"/>
        <v>0</v>
      </c>
      <c r="J171" s="51">
        <f t="shared" si="468"/>
        <v>0</v>
      </c>
      <c r="K171" s="178">
        <f t="shared" si="469"/>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70"/>
        <v>0</v>
      </c>
      <c r="AR171" s="178">
        <f t="shared" si="471"/>
        <v>0</v>
      </c>
      <c r="BX171" s="51">
        <f t="shared" si="472"/>
        <v>0</v>
      </c>
      <c r="BY171" s="178">
        <f t="shared" si="473"/>
        <v>0</v>
      </c>
      <c r="DD171" s="51">
        <f t="shared" si="474"/>
        <v>0</v>
      </c>
      <c r="DE171" s="178">
        <f t="shared" si="475"/>
        <v>0</v>
      </c>
      <c r="EK171" s="51">
        <f t="shared" si="476"/>
        <v>0</v>
      </c>
      <c r="EL171" s="178">
        <f t="shared" si="477"/>
        <v>0</v>
      </c>
      <c r="FQ171" s="51">
        <f t="shared" si="478"/>
        <v>0</v>
      </c>
      <c r="FR171" s="178">
        <f t="shared" si="479"/>
        <v>0</v>
      </c>
    </row>
    <row r="172" spans="3:174" ht="21" customHeight="1" x14ac:dyDescent="0.3">
      <c r="C172" s="369"/>
      <c r="D172" s="372"/>
      <c r="E172" s="375"/>
      <c r="F172" s="377"/>
      <c r="G172" s="48" t="s">
        <v>44</v>
      </c>
      <c r="H172" s="49" t="s">
        <v>30</v>
      </c>
      <c r="I172" s="60">
        <f t="shared" si="480"/>
        <v>0</v>
      </c>
      <c r="J172" s="51">
        <f t="shared" si="468"/>
        <v>0</v>
      </c>
      <c r="K172" s="178">
        <f t="shared" si="469"/>
        <v>0</v>
      </c>
      <c r="L172" s="48"/>
      <c r="M172" s="48"/>
      <c r="N172" s="48"/>
      <c r="O172" s="53"/>
      <c r="P172" s="53"/>
      <c r="Q172" s="48"/>
      <c r="R172" s="48"/>
      <c r="S172" s="48"/>
      <c r="T172" s="48"/>
      <c r="U172" s="48"/>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70"/>
        <v>0</v>
      </c>
      <c r="AR172" s="178">
        <f t="shared" si="471"/>
        <v>0</v>
      </c>
      <c r="BX172" s="51">
        <f t="shared" si="472"/>
        <v>0</v>
      </c>
      <c r="BY172" s="178">
        <f t="shared" si="473"/>
        <v>0</v>
      </c>
      <c r="DD172" s="51">
        <f t="shared" si="474"/>
        <v>0</v>
      </c>
      <c r="DE172" s="178">
        <f t="shared" si="475"/>
        <v>0</v>
      </c>
      <c r="EK172" s="51">
        <f t="shared" si="476"/>
        <v>0</v>
      </c>
      <c r="EL172" s="178">
        <f t="shared" si="477"/>
        <v>0</v>
      </c>
      <c r="FQ172" s="51">
        <f t="shared" si="478"/>
        <v>0</v>
      </c>
      <c r="FR172" s="178">
        <f t="shared" si="479"/>
        <v>0</v>
      </c>
    </row>
    <row r="173" spans="3:174" ht="21" customHeight="1" x14ac:dyDescent="0.3">
      <c r="C173" s="370"/>
      <c r="D173" s="373"/>
      <c r="E173" s="376"/>
      <c r="F173" s="377"/>
      <c r="G173" s="48" t="s">
        <v>44</v>
      </c>
      <c r="H173" s="49" t="s">
        <v>30</v>
      </c>
      <c r="I173" s="60">
        <f t="shared" si="480"/>
        <v>0</v>
      </c>
      <c r="J173" s="51">
        <f t="shared" si="468"/>
        <v>0</v>
      </c>
      <c r="K173" s="178">
        <f t="shared" si="469"/>
        <v>0</v>
      </c>
      <c r="L173" s="48"/>
      <c r="M173" s="48"/>
      <c r="N173" s="48"/>
      <c r="O173" s="58"/>
      <c r="P173" s="58"/>
      <c r="Q173" s="48"/>
      <c r="R173" s="48"/>
      <c r="S173" s="48"/>
      <c r="T173" s="48"/>
      <c r="U173" s="4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70"/>
        <v>0</v>
      </c>
      <c r="AR173" s="178">
        <f t="shared" si="471"/>
        <v>0</v>
      </c>
      <c r="BX173" s="51">
        <f t="shared" si="472"/>
        <v>0</v>
      </c>
      <c r="BY173" s="178">
        <f t="shared" si="473"/>
        <v>0</v>
      </c>
      <c r="DD173" s="51">
        <f t="shared" si="474"/>
        <v>0</v>
      </c>
      <c r="DE173" s="178">
        <f t="shared" si="475"/>
        <v>0</v>
      </c>
      <c r="EK173" s="51">
        <f t="shared" si="476"/>
        <v>0</v>
      </c>
      <c r="EL173" s="178">
        <f t="shared" si="477"/>
        <v>0</v>
      </c>
      <c r="FQ173" s="51">
        <f t="shared" si="478"/>
        <v>0</v>
      </c>
      <c r="FR173" s="178">
        <f t="shared" si="479"/>
        <v>0</v>
      </c>
    </row>
    <row r="174" spans="3:174" ht="21" customHeight="1" x14ac:dyDescent="0.3">
      <c r="C174" s="368">
        <f>IF(D174="","-",SUBTOTAL(3,$D$24:D174))</f>
        <v>51</v>
      </c>
      <c r="D174" s="371" t="s">
        <v>553</v>
      </c>
      <c r="E174" s="374" t="s">
        <v>554</v>
      </c>
      <c r="F174" s="377" t="str">
        <f>IFERROR(VLOOKUP(D174,'employee list'!$C:$E,3,0),"-")</f>
        <v>Outsort</v>
      </c>
      <c r="G174" s="48" t="s">
        <v>44</v>
      </c>
      <c r="H174" s="49" t="s">
        <v>30</v>
      </c>
      <c r="I174" s="60">
        <f t="shared" si="480"/>
        <v>0</v>
      </c>
      <c r="J174" s="51">
        <f t="shared" ref="J174:J203" si="481">COUNTIF(L174:AP174,"X")</f>
        <v>0</v>
      </c>
      <c r="K174" s="178">
        <f t="shared" ref="K174:K203" si="482">SUM(L174:AP174)</f>
        <v>0</v>
      </c>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ref="AQ174:AQ203" si="483">COUNTIF(AS174:BW174,"X")</f>
        <v>0</v>
      </c>
      <c r="AR174" s="178">
        <f t="shared" ref="AR174:AR203" si="484">SUM(AS174:BW174)</f>
        <v>0</v>
      </c>
      <c r="BX174" s="51">
        <f t="shared" ref="BX174:BX203" si="485">COUNTIF(BZ174:DC174,"X")</f>
        <v>0</v>
      </c>
      <c r="BY174" s="178">
        <f t="shared" ref="BY174:BY203" si="486">SUM(BZ174:DC174)</f>
        <v>0</v>
      </c>
      <c r="DD174" s="51">
        <f t="shared" ref="DD174:DD203" si="487">COUNTIF(DF174:EJ174,"X")</f>
        <v>0</v>
      </c>
      <c r="DE174" s="178">
        <f t="shared" ref="DE174:DE203" si="488">SUM(DF174:EJ174)</f>
        <v>0</v>
      </c>
      <c r="EK174" s="51">
        <f t="shared" ref="EK174:EK203" si="489">COUNTIF(EM174:FP174,"X")</f>
        <v>0</v>
      </c>
      <c r="EL174" s="178">
        <f t="shared" ref="EL174:EL203" si="490">SUM(EM174:FP174)</f>
        <v>0</v>
      </c>
      <c r="FQ174" s="51">
        <f t="shared" ref="FQ174:FQ203" si="491">COUNTIF(FS174:GW174,"X")</f>
        <v>0</v>
      </c>
      <c r="FR174" s="178">
        <f t="shared" ref="FR174:FR203" si="492">SUM(FS174:GW174)</f>
        <v>0</v>
      </c>
    </row>
    <row r="175" spans="3:174" ht="21" customHeight="1" x14ac:dyDescent="0.3">
      <c r="C175" s="369"/>
      <c r="D175" s="372"/>
      <c r="E175" s="375"/>
      <c r="F175" s="377"/>
      <c r="G175" s="48" t="s">
        <v>44</v>
      </c>
      <c r="H175" s="49" t="s">
        <v>30</v>
      </c>
      <c r="I175" s="60">
        <f t="shared" si="480"/>
        <v>0</v>
      </c>
      <c r="J175" s="51">
        <f t="shared" si="481"/>
        <v>0</v>
      </c>
      <c r="K175" s="178">
        <f t="shared" si="482"/>
        <v>0</v>
      </c>
      <c r="L175" s="48"/>
      <c r="M175" s="48"/>
      <c r="N175" s="48"/>
      <c r="O175" s="53"/>
      <c r="P175" s="53"/>
      <c r="Q175" s="48"/>
      <c r="R175" s="48"/>
      <c r="S175" s="48"/>
      <c r="T175" s="48"/>
      <c r="U175" s="48"/>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83"/>
        <v>0</v>
      </c>
      <c r="AR175" s="178">
        <f t="shared" si="484"/>
        <v>0</v>
      </c>
      <c r="BX175" s="51">
        <f t="shared" si="485"/>
        <v>0</v>
      </c>
      <c r="BY175" s="178">
        <f t="shared" si="486"/>
        <v>0</v>
      </c>
      <c r="DD175" s="51">
        <f t="shared" si="487"/>
        <v>0</v>
      </c>
      <c r="DE175" s="178">
        <f t="shared" si="488"/>
        <v>0</v>
      </c>
      <c r="EK175" s="51">
        <f t="shared" si="489"/>
        <v>0</v>
      </c>
      <c r="EL175" s="178">
        <f t="shared" si="490"/>
        <v>0</v>
      </c>
      <c r="FQ175" s="51">
        <f t="shared" si="491"/>
        <v>0</v>
      </c>
      <c r="FR175" s="178">
        <f t="shared" si="492"/>
        <v>0</v>
      </c>
    </row>
    <row r="176" spans="3:174" ht="21" customHeight="1" x14ac:dyDescent="0.3">
      <c r="C176" s="370"/>
      <c r="D176" s="373"/>
      <c r="E176" s="376"/>
      <c r="F176" s="377"/>
      <c r="G176" s="48" t="s">
        <v>44</v>
      </c>
      <c r="H176" s="49" t="s">
        <v>30</v>
      </c>
      <c r="I176" s="60">
        <f t="shared" si="480"/>
        <v>0</v>
      </c>
      <c r="J176" s="51">
        <f t="shared" si="481"/>
        <v>0</v>
      </c>
      <c r="K176" s="178">
        <f t="shared" si="482"/>
        <v>0</v>
      </c>
      <c r="L176" s="48"/>
      <c r="M176" s="48"/>
      <c r="N176" s="48"/>
      <c r="O176" s="58"/>
      <c r="P176" s="58"/>
      <c r="Q176" s="48"/>
      <c r="R176" s="48"/>
      <c r="S176" s="48"/>
      <c r="T176" s="48"/>
      <c r="U176" s="4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83"/>
        <v>0</v>
      </c>
      <c r="AR176" s="178">
        <f t="shared" si="484"/>
        <v>0</v>
      </c>
      <c r="BX176" s="51">
        <f t="shared" si="485"/>
        <v>0</v>
      </c>
      <c r="BY176" s="178">
        <f t="shared" si="486"/>
        <v>0</v>
      </c>
      <c r="DD176" s="51">
        <f t="shared" si="487"/>
        <v>0</v>
      </c>
      <c r="DE176" s="178">
        <f t="shared" si="488"/>
        <v>0</v>
      </c>
      <c r="EK176" s="51">
        <f t="shared" si="489"/>
        <v>0</v>
      </c>
      <c r="EL176" s="178">
        <f t="shared" si="490"/>
        <v>0</v>
      </c>
      <c r="FQ176" s="51">
        <f t="shared" si="491"/>
        <v>0</v>
      </c>
      <c r="FR176" s="178">
        <f t="shared" si="492"/>
        <v>0</v>
      </c>
    </row>
    <row r="177" spans="3:174" ht="21" customHeight="1" x14ac:dyDescent="0.3">
      <c r="C177" s="368">
        <f>IF(D177="","-",SUBTOTAL(3,$D$24:D177))</f>
        <v>52</v>
      </c>
      <c r="D177" s="371" t="s">
        <v>555</v>
      </c>
      <c r="E177" s="378" t="s">
        <v>556</v>
      </c>
      <c r="F177" s="377" t="str">
        <f>IFERROR(VLOOKUP(D177,'employee list'!$C:$E,3,0),"-")</f>
        <v>-</v>
      </c>
      <c r="G177" s="48" t="s">
        <v>44</v>
      </c>
      <c r="H177" s="49" t="s">
        <v>30</v>
      </c>
      <c r="I177" s="60">
        <f t="shared" si="480"/>
        <v>0</v>
      </c>
      <c r="J177" s="51">
        <f t="shared" si="481"/>
        <v>0</v>
      </c>
      <c r="K177" s="178">
        <f t="shared" si="482"/>
        <v>0</v>
      </c>
      <c r="L177" s="48"/>
      <c r="M177" s="48"/>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83"/>
        <v>0</v>
      </c>
      <c r="AR177" s="178">
        <f t="shared" si="484"/>
        <v>0</v>
      </c>
      <c r="BX177" s="51">
        <f t="shared" si="485"/>
        <v>0</v>
      </c>
      <c r="BY177" s="178">
        <f t="shared" si="486"/>
        <v>0</v>
      </c>
      <c r="DD177" s="51">
        <f t="shared" si="487"/>
        <v>0</v>
      </c>
      <c r="DE177" s="178">
        <f t="shared" si="488"/>
        <v>0</v>
      </c>
      <c r="EK177" s="51">
        <f t="shared" si="489"/>
        <v>0</v>
      </c>
      <c r="EL177" s="178">
        <f t="shared" si="490"/>
        <v>0</v>
      </c>
      <c r="FQ177" s="51">
        <f t="shared" si="491"/>
        <v>0</v>
      </c>
      <c r="FR177" s="178">
        <f t="shared" si="492"/>
        <v>0</v>
      </c>
    </row>
    <row r="178" spans="3:174" ht="21" customHeight="1" x14ac:dyDescent="0.3">
      <c r="C178" s="369"/>
      <c r="D178" s="372"/>
      <c r="E178" s="379"/>
      <c r="F178" s="377"/>
      <c r="G178" s="48" t="s">
        <v>44</v>
      </c>
      <c r="H178" s="49" t="s">
        <v>30</v>
      </c>
      <c r="I178" s="60">
        <f t="shared" si="480"/>
        <v>0</v>
      </c>
      <c r="J178" s="51">
        <f t="shared" si="481"/>
        <v>0</v>
      </c>
      <c r="K178" s="178">
        <f t="shared" si="482"/>
        <v>0</v>
      </c>
      <c r="L178" s="48"/>
      <c r="M178" s="48"/>
      <c r="N178" s="48"/>
      <c r="O178" s="53"/>
      <c r="P178" s="53"/>
      <c r="Q178" s="48"/>
      <c r="R178" s="48"/>
      <c r="S178" s="48"/>
      <c r="T178" s="48"/>
      <c r="U178" s="48"/>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83"/>
        <v>0</v>
      </c>
      <c r="AR178" s="178">
        <f t="shared" si="484"/>
        <v>0</v>
      </c>
      <c r="BX178" s="51">
        <f t="shared" si="485"/>
        <v>0</v>
      </c>
      <c r="BY178" s="178">
        <f t="shared" si="486"/>
        <v>0</v>
      </c>
      <c r="DD178" s="51">
        <f t="shared" si="487"/>
        <v>0</v>
      </c>
      <c r="DE178" s="178">
        <f t="shared" si="488"/>
        <v>0</v>
      </c>
      <c r="EK178" s="51">
        <f t="shared" si="489"/>
        <v>0</v>
      </c>
      <c r="EL178" s="178">
        <f t="shared" si="490"/>
        <v>0</v>
      </c>
      <c r="FQ178" s="51">
        <f t="shared" si="491"/>
        <v>0</v>
      </c>
      <c r="FR178" s="178">
        <f t="shared" si="492"/>
        <v>0</v>
      </c>
    </row>
    <row r="179" spans="3:174" ht="21" customHeight="1" x14ac:dyDescent="0.3">
      <c r="C179" s="370"/>
      <c r="D179" s="373"/>
      <c r="E179" s="380"/>
      <c r="F179" s="377"/>
      <c r="G179" s="48" t="s">
        <v>44</v>
      </c>
      <c r="H179" s="49" t="s">
        <v>30</v>
      </c>
      <c r="I179" s="60">
        <f t="shared" si="480"/>
        <v>0</v>
      </c>
      <c r="J179" s="51">
        <f t="shared" si="481"/>
        <v>0</v>
      </c>
      <c r="K179" s="178">
        <f t="shared" si="482"/>
        <v>0</v>
      </c>
      <c r="L179" s="48"/>
      <c r="M179" s="48"/>
      <c r="N179" s="48"/>
      <c r="O179" s="58"/>
      <c r="P179" s="58"/>
      <c r="Q179" s="48"/>
      <c r="R179" s="48"/>
      <c r="S179" s="48"/>
      <c r="T179" s="48"/>
      <c r="U179" s="4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83"/>
        <v>0</v>
      </c>
      <c r="AR179" s="178">
        <f t="shared" si="484"/>
        <v>0</v>
      </c>
      <c r="BX179" s="51">
        <f t="shared" si="485"/>
        <v>0</v>
      </c>
      <c r="BY179" s="178">
        <f t="shared" si="486"/>
        <v>0</v>
      </c>
      <c r="DD179" s="51">
        <f t="shared" si="487"/>
        <v>0</v>
      </c>
      <c r="DE179" s="178">
        <f t="shared" si="488"/>
        <v>0</v>
      </c>
      <c r="EK179" s="51">
        <f t="shared" si="489"/>
        <v>0</v>
      </c>
      <c r="EL179" s="178">
        <f t="shared" si="490"/>
        <v>0</v>
      </c>
      <c r="FQ179" s="51">
        <f t="shared" si="491"/>
        <v>0</v>
      </c>
      <c r="FR179" s="178">
        <f t="shared" si="492"/>
        <v>0</v>
      </c>
    </row>
    <row r="180" spans="3:174" ht="21" customHeight="1" x14ac:dyDescent="0.3">
      <c r="C180" s="368">
        <f>IF(D180="","-",SUBTOTAL(3,$D$24:D180))</f>
        <v>53</v>
      </c>
      <c r="D180" s="371" t="s">
        <v>557</v>
      </c>
      <c r="E180" s="378" t="s">
        <v>558</v>
      </c>
      <c r="F180" s="377" t="str">
        <f>IFERROR(VLOOKUP(D180,'employee list'!$C:$E,3,0),"-")</f>
        <v>-</v>
      </c>
      <c r="G180" s="48" t="s">
        <v>44</v>
      </c>
      <c r="H180" s="49" t="s">
        <v>30</v>
      </c>
      <c r="I180" s="60">
        <f t="shared" si="480"/>
        <v>0</v>
      </c>
      <c r="J180" s="51">
        <f t="shared" si="481"/>
        <v>0</v>
      </c>
      <c r="K180" s="178">
        <f t="shared" si="482"/>
        <v>0</v>
      </c>
      <c r="L180" s="48"/>
      <c r="M180" s="48"/>
      <c r="N180" s="48"/>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83"/>
        <v>0</v>
      </c>
      <c r="AR180" s="178">
        <f t="shared" si="484"/>
        <v>0</v>
      </c>
      <c r="BX180" s="51">
        <f t="shared" si="485"/>
        <v>0</v>
      </c>
      <c r="BY180" s="178">
        <f t="shared" si="486"/>
        <v>0</v>
      </c>
      <c r="DD180" s="51">
        <f t="shared" si="487"/>
        <v>0</v>
      </c>
      <c r="DE180" s="178">
        <f t="shared" si="488"/>
        <v>0</v>
      </c>
      <c r="EK180" s="51">
        <f t="shared" si="489"/>
        <v>0</v>
      </c>
      <c r="EL180" s="178">
        <f t="shared" si="490"/>
        <v>0</v>
      </c>
      <c r="FQ180" s="51">
        <f t="shared" si="491"/>
        <v>0</v>
      </c>
      <c r="FR180" s="178">
        <f t="shared" si="492"/>
        <v>0</v>
      </c>
    </row>
    <row r="181" spans="3:174" ht="21" customHeight="1" x14ac:dyDescent="0.3">
      <c r="C181" s="369"/>
      <c r="D181" s="372"/>
      <c r="E181" s="379"/>
      <c r="F181" s="377"/>
      <c r="G181" s="48" t="s">
        <v>44</v>
      </c>
      <c r="H181" s="49" t="s">
        <v>30</v>
      </c>
      <c r="I181" s="60">
        <f t="shared" si="480"/>
        <v>0</v>
      </c>
      <c r="J181" s="51">
        <f t="shared" si="481"/>
        <v>0</v>
      </c>
      <c r="K181" s="178">
        <f t="shared" si="482"/>
        <v>0</v>
      </c>
      <c r="L181" s="48"/>
      <c r="M181" s="48"/>
      <c r="N181" s="48"/>
      <c r="O181" s="53"/>
      <c r="P181" s="53"/>
      <c r="Q181" s="48"/>
      <c r="R181" s="48"/>
      <c r="S181" s="48"/>
      <c r="T181" s="48"/>
      <c r="U181" s="48"/>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83"/>
        <v>0</v>
      </c>
      <c r="AR181" s="178">
        <f t="shared" si="484"/>
        <v>0</v>
      </c>
      <c r="BX181" s="51">
        <f t="shared" si="485"/>
        <v>0</v>
      </c>
      <c r="BY181" s="178">
        <f t="shared" si="486"/>
        <v>0</v>
      </c>
      <c r="DD181" s="51">
        <f t="shared" si="487"/>
        <v>0</v>
      </c>
      <c r="DE181" s="178">
        <f t="shared" si="488"/>
        <v>0</v>
      </c>
      <c r="EK181" s="51">
        <f t="shared" si="489"/>
        <v>0</v>
      </c>
      <c r="EL181" s="178">
        <f t="shared" si="490"/>
        <v>0</v>
      </c>
      <c r="FQ181" s="51">
        <f t="shared" si="491"/>
        <v>0</v>
      </c>
      <c r="FR181" s="178">
        <f t="shared" si="492"/>
        <v>0</v>
      </c>
    </row>
    <row r="182" spans="3:174" ht="21" customHeight="1" x14ac:dyDescent="0.3">
      <c r="C182" s="370"/>
      <c r="D182" s="373"/>
      <c r="E182" s="380"/>
      <c r="F182" s="377"/>
      <c r="G182" s="48" t="s">
        <v>44</v>
      </c>
      <c r="H182" s="49" t="s">
        <v>30</v>
      </c>
      <c r="I182" s="60">
        <f t="shared" si="480"/>
        <v>0</v>
      </c>
      <c r="J182" s="51">
        <f t="shared" si="481"/>
        <v>0</v>
      </c>
      <c r="K182" s="178">
        <f t="shared" si="482"/>
        <v>0</v>
      </c>
      <c r="L182" s="48"/>
      <c r="M182" s="48"/>
      <c r="N182" s="48"/>
      <c r="O182" s="58"/>
      <c r="P182" s="58"/>
      <c r="Q182" s="48"/>
      <c r="R182" s="48"/>
      <c r="S182" s="48"/>
      <c r="T182" s="48"/>
      <c r="U182" s="4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83"/>
        <v>0</v>
      </c>
      <c r="AR182" s="178">
        <f t="shared" si="484"/>
        <v>0</v>
      </c>
      <c r="BX182" s="51">
        <f t="shared" si="485"/>
        <v>0</v>
      </c>
      <c r="BY182" s="178">
        <f t="shared" si="486"/>
        <v>0</v>
      </c>
      <c r="DD182" s="51">
        <f t="shared" si="487"/>
        <v>0</v>
      </c>
      <c r="DE182" s="178">
        <f t="shared" si="488"/>
        <v>0</v>
      </c>
      <c r="EK182" s="51">
        <f t="shared" si="489"/>
        <v>0</v>
      </c>
      <c r="EL182" s="178">
        <f t="shared" si="490"/>
        <v>0</v>
      </c>
      <c r="FQ182" s="51">
        <f t="shared" si="491"/>
        <v>0</v>
      </c>
      <c r="FR182" s="178">
        <f t="shared" si="492"/>
        <v>0</v>
      </c>
    </row>
    <row r="183" spans="3:174" ht="21" customHeight="1" x14ac:dyDescent="0.3">
      <c r="C183" s="368">
        <f>IF(D183="","-",SUBTOTAL(3,$D$24:D183))</f>
        <v>54</v>
      </c>
      <c r="D183" s="371" t="s">
        <v>559</v>
      </c>
      <c r="E183" s="378" t="s">
        <v>560</v>
      </c>
      <c r="F183" s="377" t="str">
        <f>IFERROR(VLOOKUP(D183,'employee list'!$C:$E,3,0),"-")</f>
        <v>-</v>
      </c>
      <c r="G183" s="48" t="s">
        <v>44</v>
      </c>
      <c r="H183" s="49" t="s">
        <v>30</v>
      </c>
      <c r="I183" s="60">
        <f t="shared" si="480"/>
        <v>0</v>
      </c>
      <c r="J183" s="51">
        <f t="shared" si="481"/>
        <v>0</v>
      </c>
      <c r="K183" s="178">
        <f t="shared" si="482"/>
        <v>0</v>
      </c>
      <c r="L183" s="48"/>
      <c r="M183" s="48"/>
      <c r="N183" s="48"/>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83"/>
        <v>0</v>
      </c>
      <c r="AR183" s="178">
        <f t="shared" si="484"/>
        <v>0</v>
      </c>
      <c r="BX183" s="51">
        <f t="shared" si="485"/>
        <v>0</v>
      </c>
      <c r="BY183" s="178">
        <f t="shared" si="486"/>
        <v>0</v>
      </c>
      <c r="DD183" s="51">
        <f t="shared" si="487"/>
        <v>0</v>
      </c>
      <c r="DE183" s="178">
        <f t="shared" si="488"/>
        <v>0</v>
      </c>
      <c r="EK183" s="51">
        <f t="shared" si="489"/>
        <v>0</v>
      </c>
      <c r="EL183" s="178">
        <f t="shared" si="490"/>
        <v>0</v>
      </c>
      <c r="FQ183" s="51">
        <f t="shared" si="491"/>
        <v>0</v>
      </c>
      <c r="FR183" s="178">
        <f t="shared" si="492"/>
        <v>0</v>
      </c>
    </row>
    <row r="184" spans="3:174" ht="21" customHeight="1" x14ac:dyDescent="0.3">
      <c r="C184" s="369"/>
      <c r="D184" s="372"/>
      <c r="E184" s="379"/>
      <c r="F184" s="377"/>
      <c r="G184" s="48" t="s">
        <v>44</v>
      </c>
      <c r="H184" s="49" t="s">
        <v>30</v>
      </c>
      <c r="I184" s="60">
        <f t="shared" si="480"/>
        <v>0</v>
      </c>
      <c r="J184" s="51">
        <f t="shared" si="481"/>
        <v>0</v>
      </c>
      <c r="K184" s="178">
        <f t="shared" si="482"/>
        <v>0</v>
      </c>
      <c r="L184" s="48"/>
      <c r="M184" s="48"/>
      <c r="N184" s="48"/>
      <c r="O184" s="53"/>
      <c r="P184" s="53"/>
      <c r="Q184" s="48"/>
      <c r="R184" s="48"/>
      <c r="S184" s="48"/>
      <c r="T184" s="48"/>
      <c r="U184" s="48"/>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83"/>
        <v>0</v>
      </c>
      <c r="AR184" s="178">
        <f t="shared" si="484"/>
        <v>0</v>
      </c>
      <c r="BX184" s="51">
        <f t="shared" si="485"/>
        <v>0</v>
      </c>
      <c r="BY184" s="178">
        <f t="shared" si="486"/>
        <v>0</v>
      </c>
      <c r="DD184" s="51">
        <f t="shared" si="487"/>
        <v>0</v>
      </c>
      <c r="DE184" s="178">
        <f t="shared" si="488"/>
        <v>0</v>
      </c>
      <c r="EK184" s="51">
        <f t="shared" si="489"/>
        <v>0</v>
      </c>
      <c r="EL184" s="178">
        <f t="shared" si="490"/>
        <v>0</v>
      </c>
      <c r="FQ184" s="51">
        <f t="shared" si="491"/>
        <v>0</v>
      </c>
      <c r="FR184" s="178">
        <f t="shared" si="492"/>
        <v>0</v>
      </c>
    </row>
    <row r="185" spans="3:174" ht="21" customHeight="1" x14ac:dyDescent="0.3">
      <c r="C185" s="370"/>
      <c r="D185" s="373"/>
      <c r="E185" s="380"/>
      <c r="F185" s="377"/>
      <c r="G185" s="48" t="s">
        <v>44</v>
      </c>
      <c r="H185" s="49" t="s">
        <v>30</v>
      </c>
      <c r="I185" s="60">
        <f t="shared" si="480"/>
        <v>0</v>
      </c>
      <c r="J185" s="51">
        <f t="shared" si="481"/>
        <v>0</v>
      </c>
      <c r="K185" s="178">
        <f t="shared" si="482"/>
        <v>0</v>
      </c>
      <c r="L185" s="48"/>
      <c r="M185" s="48"/>
      <c r="N185" s="48"/>
      <c r="O185" s="58"/>
      <c r="P185" s="58"/>
      <c r="Q185" s="48"/>
      <c r="R185" s="48"/>
      <c r="S185" s="48"/>
      <c r="T185" s="48"/>
      <c r="U185" s="4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83"/>
        <v>0</v>
      </c>
      <c r="AR185" s="178">
        <f t="shared" si="484"/>
        <v>0</v>
      </c>
      <c r="BX185" s="51">
        <f t="shared" si="485"/>
        <v>0</v>
      </c>
      <c r="BY185" s="178">
        <f t="shared" si="486"/>
        <v>0</v>
      </c>
      <c r="DD185" s="51">
        <f t="shared" si="487"/>
        <v>0</v>
      </c>
      <c r="DE185" s="178">
        <f t="shared" si="488"/>
        <v>0</v>
      </c>
      <c r="EK185" s="51">
        <f t="shared" si="489"/>
        <v>0</v>
      </c>
      <c r="EL185" s="178">
        <f t="shared" si="490"/>
        <v>0</v>
      </c>
      <c r="FQ185" s="51">
        <f t="shared" si="491"/>
        <v>0</v>
      </c>
      <c r="FR185" s="178">
        <f t="shared" si="492"/>
        <v>0</v>
      </c>
    </row>
    <row r="186" spans="3:174" ht="21" customHeight="1" x14ac:dyDescent="0.3">
      <c r="C186" s="368">
        <f>IF(D186="","-",SUBTOTAL(3,$D$24:D186))</f>
        <v>55</v>
      </c>
      <c r="D186" s="371" t="s">
        <v>561</v>
      </c>
      <c r="E186" s="374" t="s">
        <v>562</v>
      </c>
      <c r="F186" s="377" t="str">
        <f>IFERROR(VLOOKUP(D186,'employee list'!$C:$E,3,0),"-")</f>
        <v>Outsort</v>
      </c>
      <c r="G186" s="48" t="s">
        <v>44</v>
      </c>
      <c r="H186" s="49" t="s">
        <v>30</v>
      </c>
      <c r="I186" s="60">
        <f t="shared" si="480"/>
        <v>0</v>
      </c>
      <c r="J186" s="51">
        <f t="shared" si="481"/>
        <v>0</v>
      </c>
      <c r="K186" s="178">
        <f t="shared" si="482"/>
        <v>0</v>
      </c>
      <c r="L186" s="48"/>
      <c r="M186" s="48"/>
      <c r="N186" s="48"/>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83"/>
        <v>0</v>
      </c>
      <c r="AR186" s="178">
        <f t="shared" si="484"/>
        <v>0</v>
      </c>
      <c r="BX186" s="51">
        <f t="shared" si="485"/>
        <v>0</v>
      </c>
      <c r="BY186" s="178">
        <f t="shared" si="486"/>
        <v>0</v>
      </c>
      <c r="DD186" s="51">
        <f t="shared" si="487"/>
        <v>0</v>
      </c>
      <c r="DE186" s="178">
        <f t="shared" si="488"/>
        <v>0</v>
      </c>
      <c r="EK186" s="51">
        <f t="shared" si="489"/>
        <v>0</v>
      </c>
      <c r="EL186" s="178">
        <f t="shared" si="490"/>
        <v>0</v>
      </c>
      <c r="FQ186" s="51">
        <f t="shared" si="491"/>
        <v>0</v>
      </c>
      <c r="FR186" s="178">
        <f t="shared" si="492"/>
        <v>0</v>
      </c>
    </row>
    <row r="187" spans="3:174" ht="21" customHeight="1" x14ac:dyDescent="0.3">
      <c r="C187" s="369"/>
      <c r="D187" s="372"/>
      <c r="E187" s="375"/>
      <c r="F187" s="377"/>
      <c r="G187" s="48" t="s">
        <v>44</v>
      </c>
      <c r="H187" s="49" t="s">
        <v>30</v>
      </c>
      <c r="I187" s="60">
        <f t="shared" si="480"/>
        <v>0</v>
      </c>
      <c r="J187" s="51">
        <f t="shared" si="481"/>
        <v>0</v>
      </c>
      <c r="K187" s="178">
        <f t="shared" si="482"/>
        <v>0</v>
      </c>
      <c r="L187" s="48"/>
      <c r="M187" s="48"/>
      <c r="N187" s="48"/>
      <c r="O187" s="53"/>
      <c r="P187" s="53"/>
      <c r="Q187" s="48"/>
      <c r="R187" s="48"/>
      <c r="S187" s="48"/>
      <c r="T187" s="48"/>
      <c r="U187" s="48"/>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83"/>
        <v>0</v>
      </c>
      <c r="AR187" s="178">
        <f t="shared" si="484"/>
        <v>0</v>
      </c>
      <c r="BX187" s="51">
        <f t="shared" si="485"/>
        <v>0</v>
      </c>
      <c r="BY187" s="178">
        <f t="shared" si="486"/>
        <v>0</v>
      </c>
      <c r="DD187" s="51">
        <f t="shared" si="487"/>
        <v>0</v>
      </c>
      <c r="DE187" s="178">
        <f t="shared" si="488"/>
        <v>0</v>
      </c>
      <c r="EK187" s="51">
        <f t="shared" si="489"/>
        <v>0</v>
      </c>
      <c r="EL187" s="178">
        <f t="shared" si="490"/>
        <v>0</v>
      </c>
      <c r="FQ187" s="51">
        <f t="shared" si="491"/>
        <v>0</v>
      </c>
      <c r="FR187" s="178">
        <f t="shared" si="492"/>
        <v>0</v>
      </c>
    </row>
    <row r="188" spans="3:174" ht="21" customHeight="1" x14ac:dyDescent="0.3">
      <c r="C188" s="370"/>
      <c r="D188" s="373"/>
      <c r="E188" s="376"/>
      <c r="F188" s="377"/>
      <c r="G188" s="48" t="s">
        <v>44</v>
      </c>
      <c r="H188" s="49" t="s">
        <v>30</v>
      </c>
      <c r="I188" s="60">
        <f t="shared" si="480"/>
        <v>0</v>
      </c>
      <c r="J188" s="51">
        <f t="shared" si="481"/>
        <v>0</v>
      </c>
      <c r="K188" s="178">
        <f t="shared" si="482"/>
        <v>0</v>
      </c>
      <c r="L188" s="48"/>
      <c r="M188" s="48"/>
      <c r="N188" s="48"/>
      <c r="O188" s="58"/>
      <c r="P188" s="58"/>
      <c r="Q188" s="48"/>
      <c r="R188" s="48"/>
      <c r="S188" s="48"/>
      <c r="T188" s="48"/>
      <c r="U188" s="4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83"/>
        <v>0</v>
      </c>
      <c r="AR188" s="178">
        <f t="shared" si="484"/>
        <v>0</v>
      </c>
      <c r="BX188" s="51">
        <f t="shared" si="485"/>
        <v>0</v>
      </c>
      <c r="BY188" s="178">
        <f t="shared" si="486"/>
        <v>0</v>
      </c>
      <c r="DD188" s="51">
        <f t="shared" si="487"/>
        <v>0</v>
      </c>
      <c r="DE188" s="178">
        <f t="shared" si="488"/>
        <v>0</v>
      </c>
      <c r="EK188" s="51">
        <f t="shared" si="489"/>
        <v>0</v>
      </c>
      <c r="EL188" s="178">
        <f t="shared" si="490"/>
        <v>0</v>
      </c>
      <c r="FQ188" s="51">
        <f t="shared" si="491"/>
        <v>0</v>
      </c>
      <c r="FR188" s="178">
        <f t="shared" si="492"/>
        <v>0</v>
      </c>
    </row>
    <row r="189" spans="3:174" ht="21" customHeight="1" x14ac:dyDescent="0.3">
      <c r="C189" s="368">
        <f>IF(D189="","-",SUBTOTAL(3,$D$24:D189))</f>
        <v>56</v>
      </c>
      <c r="D189" s="371" t="s">
        <v>563</v>
      </c>
      <c r="E189" s="378" t="s">
        <v>564</v>
      </c>
      <c r="F189" s="377" t="str">
        <f>IFERROR(VLOOKUP(D189,'employee list'!$C:$E,3,0),"-")</f>
        <v>Outsort</v>
      </c>
      <c r="G189" s="48" t="s">
        <v>44</v>
      </c>
      <c r="H189" s="49" t="s">
        <v>30</v>
      </c>
      <c r="I189" s="60">
        <f t="shared" si="480"/>
        <v>0</v>
      </c>
      <c r="J189" s="51">
        <f t="shared" si="481"/>
        <v>0</v>
      </c>
      <c r="K189" s="178">
        <f t="shared" si="482"/>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83"/>
        <v>0</v>
      </c>
      <c r="AR189" s="178">
        <f t="shared" si="484"/>
        <v>0</v>
      </c>
      <c r="BX189" s="51">
        <f t="shared" si="485"/>
        <v>0</v>
      </c>
      <c r="BY189" s="178">
        <f t="shared" si="486"/>
        <v>0</v>
      </c>
      <c r="DD189" s="51">
        <f t="shared" si="487"/>
        <v>0</v>
      </c>
      <c r="DE189" s="178">
        <f t="shared" si="488"/>
        <v>0</v>
      </c>
      <c r="EK189" s="51">
        <f t="shared" si="489"/>
        <v>0</v>
      </c>
      <c r="EL189" s="178">
        <f t="shared" si="490"/>
        <v>0</v>
      </c>
      <c r="FQ189" s="51">
        <f t="shared" si="491"/>
        <v>0</v>
      </c>
      <c r="FR189" s="178">
        <f t="shared" si="492"/>
        <v>0</v>
      </c>
    </row>
    <row r="190" spans="3:174" ht="21" customHeight="1" x14ac:dyDescent="0.3">
      <c r="C190" s="369"/>
      <c r="D190" s="372"/>
      <c r="E190" s="379"/>
      <c r="F190" s="377"/>
      <c r="G190" s="48" t="s">
        <v>44</v>
      </c>
      <c r="H190" s="49" t="s">
        <v>30</v>
      </c>
      <c r="I190" s="60">
        <f t="shared" si="480"/>
        <v>0</v>
      </c>
      <c r="J190" s="51">
        <f t="shared" si="481"/>
        <v>0</v>
      </c>
      <c r="K190" s="178">
        <f t="shared" si="482"/>
        <v>0</v>
      </c>
      <c r="L190" s="48"/>
      <c r="M190" s="48"/>
      <c r="N190" s="48"/>
      <c r="O190" s="53"/>
      <c r="P190" s="53"/>
      <c r="Q190" s="48"/>
      <c r="R190" s="48"/>
      <c r="S190" s="48"/>
      <c r="T190" s="48"/>
      <c r="U190" s="48"/>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83"/>
        <v>0</v>
      </c>
      <c r="AR190" s="178">
        <f t="shared" si="484"/>
        <v>0</v>
      </c>
      <c r="BX190" s="51">
        <f t="shared" si="485"/>
        <v>0</v>
      </c>
      <c r="BY190" s="178">
        <f t="shared" si="486"/>
        <v>0</v>
      </c>
      <c r="DD190" s="51">
        <f t="shared" si="487"/>
        <v>0</v>
      </c>
      <c r="DE190" s="178">
        <f t="shared" si="488"/>
        <v>0</v>
      </c>
      <c r="EK190" s="51">
        <f t="shared" si="489"/>
        <v>0</v>
      </c>
      <c r="EL190" s="178">
        <f t="shared" si="490"/>
        <v>0</v>
      </c>
      <c r="FQ190" s="51">
        <f t="shared" si="491"/>
        <v>0</v>
      </c>
      <c r="FR190" s="178">
        <f t="shared" si="492"/>
        <v>0</v>
      </c>
    </row>
    <row r="191" spans="3:174" ht="21" customHeight="1" x14ac:dyDescent="0.3">
      <c r="C191" s="370"/>
      <c r="D191" s="373"/>
      <c r="E191" s="380"/>
      <c r="F191" s="377"/>
      <c r="G191" s="48" t="s">
        <v>44</v>
      </c>
      <c r="H191" s="49" t="s">
        <v>30</v>
      </c>
      <c r="I191" s="60">
        <f t="shared" si="480"/>
        <v>0</v>
      </c>
      <c r="J191" s="51">
        <f t="shared" si="481"/>
        <v>0</v>
      </c>
      <c r="K191" s="178">
        <f t="shared" si="482"/>
        <v>0</v>
      </c>
      <c r="L191" s="48"/>
      <c r="M191" s="48"/>
      <c r="N191" s="48"/>
      <c r="O191" s="58"/>
      <c r="P191" s="58"/>
      <c r="Q191" s="48"/>
      <c r="R191" s="48"/>
      <c r="S191" s="48"/>
      <c r="T191" s="48"/>
      <c r="U191" s="4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83"/>
        <v>0</v>
      </c>
      <c r="AR191" s="178">
        <f t="shared" si="484"/>
        <v>0</v>
      </c>
      <c r="BX191" s="51">
        <f t="shared" si="485"/>
        <v>0</v>
      </c>
      <c r="BY191" s="178">
        <f t="shared" si="486"/>
        <v>0</v>
      </c>
      <c r="DD191" s="51">
        <f t="shared" si="487"/>
        <v>0</v>
      </c>
      <c r="DE191" s="178">
        <f t="shared" si="488"/>
        <v>0</v>
      </c>
      <c r="EK191" s="51">
        <f t="shared" si="489"/>
        <v>0</v>
      </c>
      <c r="EL191" s="178">
        <f t="shared" si="490"/>
        <v>0</v>
      </c>
      <c r="FQ191" s="51">
        <f t="shared" si="491"/>
        <v>0</v>
      </c>
      <c r="FR191" s="178">
        <f t="shared" si="492"/>
        <v>0</v>
      </c>
    </row>
    <row r="192" spans="3:174" ht="21" customHeight="1" x14ac:dyDescent="0.3">
      <c r="C192" s="368">
        <f>IF(D192="","-",SUBTOTAL(3,$D$24:D192))</f>
        <v>57</v>
      </c>
      <c r="D192" s="371" t="s">
        <v>565</v>
      </c>
      <c r="E192" s="378" t="s">
        <v>566</v>
      </c>
      <c r="F192" s="377" t="str">
        <f>IFERROR(VLOOKUP(D192,'employee list'!$C:$E,3,0),"-")</f>
        <v>-</v>
      </c>
      <c r="G192" s="48" t="s">
        <v>44</v>
      </c>
      <c r="H192" s="49" t="s">
        <v>30</v>
      </c>
      <c r="I192" s="60">
        <f t="shared" si="480"/>
        <v>0</v>
      </c>
      <c r="J192" s="51">
        <f t="shared" si="481"/>
        <v>0</v>
      </c>
      <c r="K192" s="178">
        <f t="shared" si="482"/>
        <v>0</v>
      </c>
      <c r="L192" s="48"/>
      <c r="M192" s="48"/>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83"/>
        <v>0</v>
      </c>
      <c r="AR192" s="178">
        <f t="shared" si="484"/>
        <v>0</v>
      </c>
      <c r="BX192" s="51">
        <f t="shared" si="485"/>
        <v>0</v>
      </c>
      <c r="BY192" s="178">
        <f t="shared" si="486"/>
        <v>0</v>
      </c>
      <c r="DD192" s="51">
        <f t="shared" si="487"/>
        <v>0</v>
      </c>
      <c r="DE192" s="178">
        <f t="shared" si="488"/>
        <v>0</v>
      </c>
      <c r="EK192" s="51">
        <f t="shared" si="489"/>
        <v>0</v>
      </c>
      <c r="EL192" s="178">
        <f t="shared" si="490"/>
        <v>0</v>
      </c>
      <c r="FQ192" s="51">
        <f t="shared" si="491"/>
        <v>0</v>
      </c>
      <c r="FR192" s="178">
        <f t="shared" si="492"/>
        <v>0</v>
      </c>
    </row>
    <row r="193" spans="3:174" ht="21" customHeight="1" x14ac:dyDescent="0.3">
      <c r="C193" s="369"/>
      <c r="D193" s="372"/>
      <c r="E193" s="379"/>
      <c r="F193" s="377"/>
      <c r="G193" s="48" t="s">
        <v>44</v>
      </c>
      <c r="H193" s="49" t="s">
        <v>30</v>
      </c>
      <c r="I193" s="60">
        <f t="shared" si="480"/>
        <v>0</v>
      </c>
      <c r="J193" s="51">
        <f t="shared" si="481"/>
        <v>0</v>
      </c>
      <c r="K193" s="178">
        <f t="shared" si="482"/>
        <v>0</v>
      </c>
      <c r="L193" s="48"/>
      <c r="M193" s="48"/>
      <c r="N193" s="48"/>
      <c r="O193" s="53"/>
      <c r="P193" s="53"/>
      <c r="Q193" s="48"/>
      <c r="R193" s="48"/>
      <c r="S193" s="48"/>
      <c r="T193" s="48"/>
      <c r="U193" s="48"/>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83"/>
        <v>0</v>
      </c>
      <c r="AR193" s="178">
        <f t="shared" si="484"/>
        <v>0</v>
      </c>
      <c r="BX193" s="51">
        <f t="shared" si="485"/>
        <v>0</v>
      </c>
      <c r="BY193" s="178">
        <f t="shared" si="486"/>
        <v>0</v>
      </c>
      <c r="DD193" s="51">
        <f t="shared" si="487"/>
        <v>0</v>
      </c>
      <c r="DE193" s="178">
        <f t="shared" si="488"/>
        <v>0</v>
      </c>
      <c r="EK193" s="51">
        <f t="shared" si="489"/>
        <v>0</v>
      </c>
      <c r="EL193" s="178">
        <f t="shared" si="490"/>
        <v>0</v>
      </c>
      <c r="FQ193" s="51">
        <f t="shared" si="491"/>
        <v>0</v>
      </c>
      <c r="FR193" s="178">
        <f t="shared" si="492"/>
        <v>0</v>
      </c>
    </row>
    <row r="194" spans="3:174" ht="21" customHeight="1" x14ac:dyDescent="0.3">
      <c r="C194" s="370"/>
      <c r="D194" s="373"/>
      <c r="E194" s="380"/>
      <c r="F194" s="377"/>
      <c r="G194" s="48" t="s">
        <v>44</v>
      </c>
      <c r="H194" s="49" t="s">
        <v>30</v>
      </c>
      <c r="I194" s="60">
        <f t="shared" si="480"/>
        <v>0</v>
      </c>
      <c r="J194" s="51">
        <f t="shared" si="481"/>
        <v>0</v>
      </c>
      <c r="K194" s="178">
        <f t="shared" si="482"/>
        <v>0</v>
      </c>
      <c r="L194" s="48"/>
      <c r="M194" s="48"/>
      <c r="N194" s="48"/>
      <c r="O194" s="58"/>
      <c r="P194" s="58"/>
      <c r="Q194" s="48"/>
      <c r="R194" s="48"/>
      <c r="S194" s="48"/>
      <c r="T194" s="48"/>
      <c r="U194" s="4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83"/>
        <v>0</v>
      </c>
      <c r="AR194" s="178">
        <f t="shared" si="484"/>
        <v>0</v>
      </c>
      <c r="BX194" s="51">
        <f t="shared" si="485"/>
        <v>0</v>
      </c>
      <c r="BY194" s="178">
        <f t="shared" si="486"/>
        <v>0</v>
      </c>
      <c r="DD194" s="51">
        <f t="shared" si="487"/>
        <v>0</v>
      </c>
      <c r="DE194" s="178">
        <f t="shared" si="488"/>
        <v>0</v>
      </c>
      <c r="EK194" s="51">
        <f t="shared" si="489"/>
        <v>0</v>
      </c>
      <c r="EL194" s="178">
        <f t="shared" si="490"/>
        <v>0</v>
      </c>
      <c r="FQ194" s="51">
        <f t="shared" si="491"/>
        <v>0</v>
      </c>
      <c r="FR194" s="178">
        <f t="shared" si="492"/>
        <v>0</v>
      </c>
    </row>
    <row r="195" spans="3:174" ht="21" customHeight="1" x14ac:dyDescent="0.3">
      <c r="C195" s="368">
        <f>IF(D195="","-",SUBTOTAL(3,$D$24:D195))</f>
        <v>58</v>
      </c>
      <c r="D195" s="371" t="s">
        <v>567</v>
      </c>
      <c r="E195" s="378" t="s">
        <v>568</v>
      </c>
      <c r="F195" s="377" t="str">
        <f>IFERROR(VLOOKUP(D195,'employee list'!$C:$E,3,0),"-")</f>
        <v>-</v>
      </c>
      <c r="G195" s="48" t="s">
        <v>44</v>
      </c>
      <c r="H195" s="49" t="s">
        <v>30</v>
      </c>
      <c r="I195" s="60">
        <f t="shared" si="480"/>
        <v>0</v>
      </c>
      <c r="J195" s="51">
        <f t="shared" si="481"/>
        <v>0</v>
      </c>
      <c r="K195" s="178">
        <f t="shared" si="482"/>
        <v>0</v>
      </c>
      <c r="L195" s="48"/>
      <c r="M195" s="48"/>
      <c r="N195" s="48"/>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83"/>
        <v>0</v>
      </c>
      <c r="AR195" s="178">
        <f t="shared" si="484"/>
        <v>0</v>
      </c>
      <c r="BX195" s="51">
        <f t="shared" si="485"/>
        <v>0</v>
      </c>
      <c r="BY195" s="178">
        <f t="shared" si="486"/>
        <v>0</v>
      </c>
      <c r="DD195" s="51">
        <f t="shared" si="487"/>
        <v>0</v>
      </c>
      <c r="DE195" s="178">
        <f t="shared" si="488"/>
        <v>0</v>
      </c>
      <c r="EK195" s="51">
        <f t="shared" si="489"/>
        <v>0</v>
      </c>
      <c r="EL195" s="178">
        <f t="shared" si="490"/>
        <v>0</v>
      </c>
      <c r="FQ195" s="51">
        <f t="shared" si="491"/>
        <v>0</v>
      </c>
      <c r="FR195" s="178">
        <f t="shared" si="492"/>
        <v>0</v>
      </c>
    </row>
    <row r="196" spans="3:174" ht="21" customHeight="1" x14ac:dyDescent="0.3">
      <c r="C196" s="369"/>
      <c r="D196" s="372"/>
      <c r="E196" s="379"/>
      <c r="F196" s="377"/>
      <c r="G196" s="48" t="s">
        <v>44</v>
      </c>
      <c r="H196" s="49" t="s">
        <v>30</v>
      </c>
      <c r="I196" s="60">
        <f t="shared" si="480"/>
        <v>0</v>
      </c>
      <c r="J196" s="51">
        <f t="shared" si="481"/>
        <v>0</v>
      </c>
      <c r="K196" s="178">
        <f t="shared" si="482"/>
        <v>0</v>
      </c>
      <c r="L196" s="48"/>
      <c r="M196" s="48"/>
      <c r="N196" s="48"/>
      <c r="O196" s="53"/>
      <c r="P196" s="53"/>
      <c r="Q196" s="48"/>
      <c r="R196" s="48"/>
      <c r="S196" s="48"/>
      <c r="T196" s="48"/>
      <c r="U196" s="48"/>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83"/>
        <v>0</v>
      </c>
      <c r="AR196" s="178">
        <f t="shared" si="484"/>
        <v>0</v>
      </c>
      <c r="BX196" s="51">
        <f t="shared" si="485"/>
        <v>0</v>
      </c>
      <c r="BY196" s="178">
        <f t="shared" si="486"/>
        <v>0</v>
      </c>
      <c r="DD196" s="51">
        <f t="shared" si="487"/>
        <v>0</v>
      </c>
      <c r="DE196" s="178">
        <f t="shared" si="488"/>
        <v>0</v>
      </c>
      <c r="EK196" s="51">
        <f t="shared" si="489"/>
        <v>0</v>
      </c>
      <c r="EL196" s="178">
        <f t="shared" si="490"/>
        <v>0</v>
      </c>
      <c r="FQ196" s="51">
        <f t="shared" si="491"/>
        <v>0</v>
      </c>
      <c r="FR196" s="178">
        <f t="shared" si="492"/>
        <v>0</v>
      </c>
    </row>
    <row r="197" spans="3:174" ht="21" customHeight="1" x14ac:dyDescent="0.3">
      <c r="C197" s="370"/>
      <c r="D197" s="373"/>
      <c r="E197" s="380"/>
      <c r="F197" s="377"/>
      <c r="G197" s="48" t="s">
        <v>44</v>
      </c>
      <c r="H197" s="49" t="s">
        <v>30</v>
      </c>
      <c r="I197" s="60">
        <f t="shared" si="480"/>
        <v>0</v>
      </c>
      <c r="J197" s="51">
        <f t="shared" si="481"/>
        <v>0</v>
      </c>
      <c r="K197" s="178">
        <f t="shared" si="482"/>
        <v>0</v>
      </c>
      <c r="L197" s="48"/>
      <c r="M197" s="48"/>
      <c r="N197" s="48"/>
      <c r="O197" s="58"/>
      <c r="P197" s="58"/>
      <c r="Q197" s="48"/>
      <c r="R197" s="48"/>
      <c r="S197" s="48"/>
      <c r="T197" s="48"/>
      <c r="U197" s="4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83"/>
        <v>0</v>
      </c>
      <c r="AR197" s="178">
        <f t="shared" si="484"/>
        <v>0</v>
      </c>
      <c r="BX197" s="51">
        <f t="shared" si="485"/>
        <v>0</v>
      </c>
      <c r="BY197" s="178">
        <f t="shared" si="486"/>
        <v>0</v>
      </c>
      <c r="DD197" s="51">
        <f t="shared" si="487"/>
        <v>0</v>
      </c>
      <c r="DE197" s="178">
        <f t="shared" si="488"/>
        <v>0</v>
      </c>
      <c r="EK197" s="51">
        <f t="shared" si="489"/>
        <v>0</v>
      </c>
      <c r="EL197" s="178">
        <f t="shared" si="490"/>
        <v>0</v>
      </c>
      <c r="FQ197" s="51">
        <f t="shared" si="491"/>
        <v>0</v>
      </c>
      <c r="FR197" s="178">
        <f t="shared" si="492"/>
        <v>0</v>
      </c>
    </row>
    <row r="198" spans="3:174" ht="21" customHeight="1" x14ac:dyDescent="0.3">
      <c r="C198" s="368">
        <f>IF(D198="","-",SUBTOTAL(3,$D$24:D198))</f>
        <v>59</v>
      </c>
      <c r="D198" s="371" t="s">
        <v>569</v>
      </c>
      <c r="E198" s="374" t="s">
        <v>570</v>
      </c>
      <c r="F198" s="377" t="str">
        <f>IFERROR(VLOOKUP(D198,'employee list'!$C:$E,3,0),"-")</f>
        <v>Outsort</v>
      </c>
      <c r="G198" s="48" t="s">
        <v>44</v>
      </c>
      <c r="H198" s="49" t="s">
        <v>30</v>
      </c>
      <c r="I198" s="60">
        <f t="shared" si="480"/>
        <v>0</v>
      </c>
      <c r="J198" s="51">
        <f t="shared" si="481"/>
        <v>0</v>
      </c>
      <c r="K198" s="178">
        <f t="shared" si="482"/>
        <v>0</v>
      </c>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83"/>
        <v>0</v>
      </c>
      <c r="AR198" s="178">
        <f t="shared" si="484"/>
        <v>0</v>
      </c>
      <c r="BX198" s="51">
        <f t="shared" si="485"/>
        <v>0</v>
      </c>
      <c r="BY198" s="178">
        <f t="shared" si="486"/>
        <v>0</v>
      </c>
      <c r="DD198" s="51">
        <f t="shared" si="487"/>
        <v>0</v>
      </c>
      <c r="DE198" s="178">
        <f t="shared" si="488"/>
        <v>0</v>
      </c>
      <c r="EK198" s="51">
        <f t="shared" si="489"/>
        <v>0</v>
      </c>
      <c r="EL198" s="178">
        <f t="shared" si="490"/>
        <v>0</v>
      </c>
      <c r="FQ198" s="51">
        <f t="shared" si="491"/>
        <v>0</v>
      </c>
      <c r="FR198" s="178">
        <f t="shared" si="492"/>
        <v>0</v>
      </c>
    </row>
    <row r="199" spans="3:174" ht="21" customHeight="1" x14ac:dyDescent="0.3">
      <c r="C199" s="369"/>
      <c r="D199" s="372"/>
      <c r="E199" s="375"/>
      <c r="F199" s="377"/>
      <c r="G199" s="48" t="s">
        <v>44</v>
      </c>
      <c r="H199" s="49" t="s">
        <v>30</v>
      </c>
      <c r="I199" s="60">
        <f t="shared" si="480"/>
        <v>0</v>
      </c>
      <c r="J199" s="51">
        <f t="shared" si="481"/>
        <v>0</v>
      </c>
      <c r="K199" s="178">
        <f t="shared" si="482"/>
        <v>0</v>
      </c>
      <c r="L199" s="48"/>
      <c r="M199" s="48"/>
      <c r="N199" s="48"/>
      <c r="O199" s="53"/>
      <c r="P199" s="53"/>
      <c r="Q199" s="48"/>
      <c r="R199" s="48"/>
      <c r="S199" s="48"/>
      <c r="T199" s="48"/>
      <c r="U199" s="48"/>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83"/>
        <v>0</v>
      </c>
      <c r="AR199" s="178">
        <f t="shared" si="484"/>
        <v>0</v>
      </c>
      <c r="BX199" s="51">
        <f t="shared" si="485"/>
        <v>0</v>
      </c>
      <c r="BY199" s="178">
        <f t="shared" si="486"/>
        <v>0</v>
      </c>
      <c r="DD199" s="51">
        <f t="shared" si="487"/>
        <v>0</v>
      </c>
      <c r="DE199" s="178">
        <f t="shared" si="488"/>
        <v>0</v>
      </c>
      <c r="EK199" s="51">
        <f t="shared" si="489"/>
        <v>0</v>
      </c>
      <c r="EL199" s="178">
        <f t="shared" si="490"/>
        <v>0</v>
      </c>
      <c r="FQ199" s="51">
        <f t="shared" si="491"/>
        <v>0</v>
      </c>
      <c r="FR199" s="178">
        <f t="shared" si="492"/>
        <v>0</v>
      </c>
    </row>
    <row r="200" spans="3:174" ht="21" customHeight="1" x14ac:dyDescent="0.3">
      <c r="C200" s="370"/>
      <c r="D200" s="373"/>
      <c r="E200" s="376"/>
      <c r="F200" s="377"/>
      <c r="G200" s="48" t="s">
        <v>44</v>
      </c>
      <c r="H200" s="49" t="s">
        <v>30</v>
      </c>
      <c r="I200" s="60">
        <f t="shared" si="480"/>
        <v>0</v>
      </c>
      <c r="J200" s="51">
        <f t="shared" si="481"/>
        <v>0</v>
      </c>
      <c r="K200" s="178">
        <f t="shared" si="482"/>
        <v>0</v>
      </c>
      <c r="L200" s="48"/>
      <c r="M200" s="48"/>
      <c r="N200" s="48"/>
      <c r="O200" s="58"/>
      <c r="P200" s="58"/>
      <c r="Q200" s="48"/>
      <c r="R200" s="48"/>
      <c r="S200" s="48"/>
      <c r="T200" s="48"/>
      <c r="U200" s="4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83"/>
        <v>0</v>
      </c>
      <c r="AR200" s="178">
        <f t="shared" si="484"/>
        <v>0</v>
      </c>
      <c r="BX200" s="51">
        <f t="shared" si="485"/>
        <v>0</v>
      </c>
      <c r="BY200" s="178">
        <f t="shared" si="486"/>
        <v>0</v>
      </c>
      <c r="DD200" s="51">
        <f t="shared" si="487"/>
        <v>0</v>
      </c>
      <c r="DE200" s="178">
        <f t="shared" si="488"/>
        <v>0</v>
      </c>
      <c r="EK200" s="51">
        <f t="shared" si="489"/>
        <v>0</v>
      </c>
      <c r="EL200" s="178">
        <f t="shared" si="490"/>
        <v>0</v>
      </c>
      <c r="FQ200" s="51">
        <f t="shared" si="491"/>
        <v>0</v>
      </c>
      <c r="FR200" s="178">
        <f t="shared" si="492"/>
        <v>0</v>
      </c>
    </row>
    <row r="201" spans="3:174" ht="21" customHeight="1" x14ac:dyDescent="0.3">
      <c r="C201" s="368">
        <f>IF(D201="","-",SUBTOTAL(3,$D$24:D201))</f>
        <v>60</v>
      </c>
      <c r="D201" s="371" t="s">
        <v>571</v>
      </c>
      <c r="E201" s="378" t="s">
        <v>572</v>
      </c>
      <c r="F201" s="377" t="str">
        <f>IFERROR(VLOOKUP(D201,'employee list'!$C:$E,3,0),"-")</f>
        <v>-</v>
      </c>
      <c r="G201" s="48" t="s">
        <v>44</v>
      </c>
      <c r="H201" s="49" t="s">
        <v>30</v>
      </c>
      <c r="I201" s="60">
        <f t="shared" si="480"/>
        <v>0</v>
      </c>
      <c r="J201" s="51">
        <f t="shared" si="481"/>
        <v>0</v>
      </c>
      <c r="K201" s="178">
        <f t="shared" si="482"/>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83"/>
        <v>0</v>
      </c>
      <c r="AR201" s="178">
        <f t="shared" si="484"/>
        <v>0</v>
      </c>
      <c r="BX201" s="51">
        <f t="shared" si="485"/>
        <v>0</v>
      </c>
      <c r="BY201" s="178">
        <f t="shared" si="486"/>
        <v>0</v>
      </c>
      <c r="DD201" s="51">
        <f t="shared" si="487"/>
        <v>0</v>
      </c>
      <c r="DE201" s="178">
        <f t="shared" si="488"/>
        <v>0</v>
      </c>
      <c r="EK201" s="51">
        <f t="shared" si="489"/>
        <v>0</v>
      </c>
      <c r="EL201" s="178">
        <f t="shared" si="490"/>
        <v>0</v>
      </c>
      <c r="FQ201" s="51">
        <f t="shared" si="491"/>
        <v>0</v>
      </c>
      <c r="FR201" s="178">
        <f t="shared" si="492"/>
        <v>0</v>
      </c>
    </row>
    <row r="202" spans="3:174" ht="21" customHeight="1" x14ac:dyDescent="0.3">
      <c r="C202" s="369"/>
      <c r="D202" s="372"/>
      <c r="E202" s="379"/>
      <c r="F202" s="377"/>
      <c r="G202" s="48" t="s">
        <v>44</v>
      </c>
      <c r="H202" s="49" t="s">
        <v>30</v>
      </c>
      <c r="I202" s="60">
        <f t="shared" ref="I202:I233" si="493">SUMIF($J$23:$FR$23,$I$23,J202:FR202)</f>
        <v>0</v>
      </c>
      <c r="J202" s="51">
        <f t="shared" si="481"/>
        <v>0</v>
      </c>
      <c r="K202" s="178">
        <f t="shared" si="482"/>
        <v>0</v>
      </c>
      <c r="L202" s="48"/>
      <c r="M202" s="48"/>
      <c r="N202" s="48"/>
      <c r="O202" s="53"/>
      <c r="P202" s="53"/>
      <c r="Q202" s="48"/>
      <c r="R202" s="48"/>
      <c r="S202" s="48"/>
      <c r="T202" s="48"/>
      <c r="U202" s="48"/>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83"/>
        <v>0</v>
      </c>
      <c r="AR202" s="178">
        <f t="shared" si="484"/>
        <v>0</v>
      </c>
      <c r="BX202" s="51">
        <f t="shared" si="485"/>
        <v>0</v>
      </c>
      <c r="BY202" s="178">
        <f t="shared" si="486"/>
        <v>0</v>
      </c>
      <c r="DD202" s="51">
        <f t="shared" si="487"/>
        <v>0</v>
      </c>
      <c r="DE202" s="178">
        <f t="shared" si="488"/>
        <v>0</v>
      </c>
      <c r="EK202" s="51">
        <f t="shared" si="489"/>
        <v>0</v>
      </c>
      <c r="EL202" s="178">
        <f t="shared" si="490"/>
        <v>0</v>
      </c>
      <c r="FQ202" s="51">
        <f t="shared" si="491"/>
        <v>0</v>
      </c>
      <c r="FR202" s="178">
        <f t="shared" si="492"/>
        <v>0</v>
      </c>
    </row>
    <row r="203" spans="3:174" ht="21" customHeight="1" x14ac:dyDescent="0.3">
      <c r="C203" s="370"/>
      <c r="D203" s="373"/>
      <c r="E203" s="380"/>
      <c r="F203" s="377"/>
      <c r="G203" s="48" t="s">
        <v>44</v>
      </c>
      <c r="H203" s="49" t="s">
        <v>30</v>
      </c>
      <c r="I203" s="60">
        <f t="shared" si="493"/>
        <v>0</v>
      </c>
      <c r="J203" s="51">
        <f t="shared" si="481"/>
        <v>0</v>
      </c>
      <c r="K203" s="178">
        <f t="shared" si="482"/>
        <v>0</v>
      </c>
      <c r="L203" s="48"/>
      <c r="M203" s="48"/>
      <c r="N203" s="48"/>
      <c r="O203" s="58"/>
      <c r="P203" s="58"/>
      <c r="Q203" s="48"/>
      <c r="R203" s="48"/>
      <c r="S203" s="48"/>
      <c r="T203" s="48"/>
      <c r="U203" s="4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83"/>
        <v>0</v>
      </c>
      <c r="AR203" s="178">
        <f t="shared" si="484"/>
        <v>0</v>
      </c>
      <c r="BX203" s="51">
        <f t="shared" si="485"/>
        <v>0</v>
      </c>
      <c r="BY203" s="178">
        <f t="shared" si="486"/>
        <v>0</v>
      </c>
      <c r="DD203" s="51">
        <f t="shared" si="487"/>
        <v>0</v>
      </c>
      <c r="DE203" s="178">
        <f t="shared" si="488"/>
        <v>0</v>
      </c>
      <c r="EK203" s="51">
        <f t="shared" si="489"/>
        <v>0</v>
      </c>
      <c r="EL203" s="178">
        <f t="shared" si="490"/>
        <v>0</v>
      </c>
      <c r="FQ203" s="51">
        <f t="shared" si="491"/>
        <v>0</v>
      </c>
      <c r="FR203" s="178">
        <f t="shared" si="492"/>
        <v>0</v>
      </c>
    </row>
    <row r="204" spans="3:174" ht="21" customHeight="1" x14ac:dyDescent="0.3">
      <c r="C204" s="368">
        <f>IF(D204="","-",SUBTOTAL(3,$D$24:D204))</f>
        <v>61</v>
      </c>
      <c r="D204" s="371" t="s">
        <v>573</v>
      </c>
      <c r="E204" s="378" t="s">
        <v>574</v>
      </c>
      <c r="F204" s="377" t="str">
        <f>IFERROR(VLOOKUP(D204,'employee list'!$C:$E,3,0),"-")</f>
        <v>-</v>
      </c>
      <c r="G204" s="48" t="s">
        <v>44</v>
      </c>
      <c r="H204" s="49" t="s">
        <v>30</v>
      </c>
      <c r="I204" s="60">
        <f t="shared" si="493"/>
        <v>0</v>
      </c>
      <c r="J204" s="51">
        <f t="shared" ref="J204:J251" si="494">COUNTIF(L204:AP204,"X")</f>
        <v>0</v>
      </c>
      <c r="K204" s="178">
        <f t="shared" ref="K204:K251" si="495">SUM(L204:AP204)</f>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ref="AQ204:AQ251" si="496">COUNTIF(AS204:BW204,"X")</f>
        <v>0</v>
      </c>
      <c r="AR204" s="178">
        <f t="shared" ref="AR204:AR251" si="497">SUM(AS204:BW204)</f>
        <v>0</v>
      </c>
      <c r="BX204" s="51">
        <f t="shared" ref="BX204:BX251" si="498">COUNTIF(BZ204:DC204,"X")</f>
        <v>0</v>
      </c>
      <c r="BY204" s="178">
        <f t="shared" ref="BY204:BY251" si="499">SUM(BZ204:DC204)</f>
        <v>0</v>
      </c>
      <c r="DD204" s="51">
        <f t="shared" ref="DD204:DD251" si="500">COUNTIF(DF204:EJ204,"X")</f>
        <v>0</v>
      </c>
      <c r="DE204" s="178">
        <f t="shared" ref="DE204:DE251" si="501">SUM(DF204:EJ204)</f>
        <v>0</v>
      </c>
      <c r="EK204" s="51">
        <f t="shared" ref="EK204:EK251" si="502">COUNTIF(EM204:FP204,"X")</f>
        <v>0</v>
      </c>
      <c r="EL204" s="178">
        <f t="shared" ref="EL204:EL251" si="503">SUM(EM204:FP204)</f>
        <v>0</v>
      </c>
      <c r="FQ204" s="51">
        <f t="shared" ref="FQ204:FQ251" si="504">COUNTIF(FS204:GW204,"X")</f>
        <v>0</v>
      </c>
      <c r="FR204" s="178">
        <f t="shared" ref="FR204:FR251" si="505">SUM(FS204:GW204)</f>
        <v>0</v>
      </c>
    </row>
    <row r="205" spans="3:174" ht="21" customHeight="1" x14ac:dyDescent="0.3">
      <c r="C205" s="369"/>
      <c r="D205" s="372"/>
      <c r="E205" s="379"/>
      <c r="F205" s="377"/>
      <c r="G205" s="48" t="s">
        <v>44</v>
      </c>
      <c r="H205" s="49" t="s">
        <v>30</v>
      </c>
      <c r="I205" s="60">
        <f t="shared" si="493"/>
        <v>0</v>
      </c>
      <c r="J205" s="51">
        <f t="shared" si="494"/>
        <v>0</v>
      </c>
      <c r="K205" s="178">
        <f t="shared" si="495"/>
        <v>0</v>
      </c>
      <c r="L205" s="48"/>
      <c r="M205" s="48"/>
      <c r="N205" s="48"/>
      <c r="O205" s="53"/>
      <c r="P205" s="53"/>
      <c r="Q205" s="48"/>
      <c r="R205" s="48"/>
      <c r="S205" s="48"/>
      <c r="T205" s="48"/>
      <c r="U205" s="48"/>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96"/>
        <v>0</v>
      </c>
      <c r="AR205" s="178">
        <f t="shared" si="497"/>
        <v>0</v>
      </c>
      <c r="BX205" s="51">
        <f t="shared" si="498"/>
        <v>0</v>
      </c>
      <c r="BY205" s="178">
        <f t="shared" si="499"/>
        <v>0</v>
      </c>
      <c r="DD205" s="51">
        <f t="shared" si="500"/>
        <v>0</v>
      </c>
      <c r="DE205" s="178">
        <f t="shared" si="501"/>
        <v>0</v>
      </c>
      <c r="EK205" s="51">
        <f t="shared" si="502"/>
        <v>0</v>
      </c>
      <c r="EL205" s="178">
        <f t="shared" si="503"/>
        <v>0</v>
      </c>
      <c r="FQ205" s="51">
        <f t="shared" si="504"/>
        <v>0</v>
      </c>
      <c r="FR205" s="178">
        <f t="shared" si="505"/>
        <v>0</v>
      </c>
    </row>
    <row r="206" spans="3:174" ht="21" customHeight="1" x14ac:dyDescent="0.3">
      <c r="C206" s="370"/>
      <c r="D206" s="373"/>
      <c r="E206" s="380"/>
      <c r="F206" s="377"/>
      <c r="G206" s="48" t="s">
        <v>44</v>
      </c>
      <c r="H206" s="49" t="s">
        <v>30</v>
      </c>
      <c r="I206" s="60">
        <f t="shared" si="493"/>
        <v>0</v>
      </c>
      <c r="J206" s="51">
        <f t="shared" si="494"/>
        <v>0</v>
      </c>
      <c r="K206" s="178">
        <f t="shared" si="495"/>
        <v>0</v>
      </c>
      <c r="L206" s="48"/>
      <c r="M206" s="48"/>
      <c r="N206" s="48"/>
      <c r="O206" s="58"/>
      <c r="P206" s="58"/>
      <c r="Q206" s="48"/>
      <c r="R206" s="48"/>
      <c r="S206" s="48"/>
      <c r="T206" s="48"/>
      <c r="U206" s="4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96"/>
        <v>0</v>
      </c>
      <c r="AR206" s="178">
        <f t="shared" si="497"/>
        <v>0</v>
      </c>
      <c r="BX206" s="51">
        <f t="shared" si="498"/>
        <v>0</v>
      </c>
      <c r="BY206" s="178">
        <f t="shared" si="499"/>
        <v>0</v>
      </c>
      <c r="DD206" s="51">
        <f t="shared" si="500"/>
        <v>0</v>
      </c>
      <c r="DE206" s="178">
        <f t="shared" si="501"/>
        <v>0</v>
      </c>
      <c r="EK206" s="51">
        <f t="shared" si="502"/>
        <v>0</v>
      </c>
      <c r="EL206" s="178">
        <f t="shared" si="503"/>
        <v>0</v>
      </c>
      <c r="FQ206" s="51">
        <f t="shared" si="504"/>
        <v>0</v>
      </c>
      <c r="FR206" s="178">
        <f t="shared" si="505"/>
        <v>0</v>
      </c>
    </row>
    <row r="207" spans="3:174" ht="21" customHeight="1" x14ac:dyDescent="0.3">
      <c r="C207" s="368">
        <f>IF(D207="","-",SUBTOTAL(3,$D$24:D207))</f>
        <v>62</v>
      </c>
      <c r="D207" s="371" t="s">
        <v>575</v>
      </c>
      <c r="E207" s="374" t="s">
        <v>576</v>
      </c>
      <c r="F207" s="377" t="str">
        <f>IFERROR(VLOOKUP(D207,'employee list'!$C:$E,3,0),"-")</f>
        <v>Outsort</v>
      </c>
      <c r="G207" s="48" t="s">
        <v>44</v>
      </c>
      <c r="H207" s="49" t="s">
        <v>30</v>
      </c>
      <c r="I207" s="60">
        <f t="shared" si="493"/>
        <v>0</v>
      </c>
      <c r="J207" s="51">
        <f t="shared" si="494"/>
        <v>0</v>
      </c>
      <c r="K207" s="178">
        <f t="shared" si="495"/>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96"/>
        <v>0</v>
      </c>
      <c r="AR207" s="178">
        <f t="shared" si="497"/>
        <v>0</v>
      </c>
      <c r="BX207" s="51">
        <f t="shared" si="498"/>
        <v>0</v>
      </c>
      <c r="BY207" s="178">
        <f t="shared" si="499"/>
        <v>0</v>
      </c>
      <c r="DD207" s="51">
        <f t="shared" si="500"/>
        <v>0</v>
      </c>
      <c r="DE207" s="178">
        <f t="shared" si="501"/>
        <v>0</v>
      </c>
      <c r="EK207" s="51">
        <f t="shared" si="502"/>
        <v>0</v>
      </c>
      <c r="EL207" s="178">
        <f t="shared" si="503"/>
        <v>0</v>
      </c>
      <c r="FQ207" s="51">
        <f t="shared" si="504"/>
        <v>0</v>
      </c>
      <c r="FR207" s="178">
        <f t="shared" si="505"/>
        <v>0</v>
      </c>
    </row>
    <row r="208" spans="3:174" ht="21" customHeight="1" x14ac:dyDescent="0.3">
      <c r="C208" s="369"/>
      <c r="D208" s="372"/>
      <c r="E208" s="375"/>
      <c r="F208" s="377"/>
      <c r="G208" s="48" t="s">
        <v>44</v>
      </c>
      <c r="H208" s="49" t="s">
        <v>30</v>
      </c>
      <c r="I208" s="60">
        <f t="shared" si="493"/>
        <v>0</v>
      </c>
      <c r="J208" s="51">
        <f t="shared" si="494"/>
        <v>0</v>
      </c>
      <c r="K208" s="178">
        <f t="shared" si="495"/>
        <v>0</v>
      </c>
      <c r="L208" s="48"/>
      <c r="M208" s="48"/>
      <c r="N208" s="48"/>
      <c r="O208" s="53"/>
      <c r="P208" s="53"/>
      <c r="Q208" s="48"/>
      <c r="R208" s="48"/>
      <c r="S208" s="48"/>
      <c r="T208" s="48"/>
      <c r="U208" s="48"/>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96"/>
        <v>0</v>
      </c>
      <c r="AR208" s="178">
        <f t="shared" si="497"/>
        <v>0</v>
      </c>
      <c r="BX208" s="51">
        <f t="shared" si="498"/>
        <v>0</v>
      </c>
      <c r="BY208" s="178">
        <f t="shared" si="499"/>
        <v>0</v>
      </c>
      <c r="DD208" s="51">
        <f t="shared" si="500"/>
        <v>0</v>
      </c>
      <c r="DE208" s="178">
        <f t="shared" si="501"/>
        <v>0</v>
      </c>
      <c r="EK208" s="51">
        <f t="shared" si="502"/>
        <v>0</v>
      </c>
      <c r="EL208" s="178">
        <f t="shared" si="503"/>
        <v>0</v>
      </c>
      <c r="FQ208" s="51">
        <f t="shared" si="504"/>
        <v>0</v>
      </c>
      <c r="FR208" s="178">
        <f t="shared" si="505"/>
        <v>0</v>
      </c>
    </row>
    <row r="209" spans="3:174" ht="21" customHeight="1" x14ac:dyDescent="0.3">
      <c r="C209" s="370"/>
      <c r="D209" s="373"/>
      <c r="E209" s="376"/>
      <c r="F209" s="377"/>
      <c r="G209" s="48" t="s">
        <v>44</v>
      </c>
      <c r="H209" s="49" t="s">
        <v>30</v>
      </c>
      <c r="I209" s="60">
        <f t="shared" si="493"/>
        <v>0</v>
      </c>
      <c r="J209" s="51">
        <f t="shared" si="494"/>
        <v>0</v>
      </c>
      <c r="K209" s="178">
        <f t="shared" si="495"/>
        <v>0</v>
      </c>
      <c r="L209" s="48"/>
      <c r="M209" s="48"/>
      <c r="N209" s="48"/>
      <c r="O209" s="58"/>
      <c r="P209" s="58"/>
      <c r="Q209" s="48"/>
      <c r="R209" s="48"/>
      <c r="S209" s="48"/>
      <c r="T209" s="48"/>
      <c r="U209" s="4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96"/>
        <v>0</v>
      </c>
      <c r="AR209" s="178">
        <f t="shared" si="497"/>
        <v>0</v>
      </c>
      <c r="BX209" s="51">
        <f t="shared" si="498"/>
        <v>0</v>
      </c>
      <c r="BY209" s="178">
        <f t="shared" si="499"/>
        <v>0</v>
      </c>
      <c r="DD209" s="51">
        <f t="shared" si="500"/>
        <v>0</v>
      </c>
      <c r="DE209" s="178">
        <f t="shared" si="501"/>
        <v>0</v>
      </c>
      <c r="EK209" s="51">
        <f t="shared" si="502"/>
        <v>0</v>
      </c>
      <c r="EL209" s="178">
        <f t="shared" si="503"/>
        <v>0</v>
      </c>
      <c r="FQ209" s="51">
        <f t="shared" si="504"/>
        <v>0</v>
      </c>
      <c r="FR209" s="178">
        <f t="shared" si="505"/>
        <v>0</v>
      </c>
    </row>
    <row r="210" spans="3:174" ht="21" customHeight="1" x14ac:dyDescent="0.3">
      <c r="C210" s="368">
        <f>IF(D210="","-",SUBTOTAL(3,$D$24:D210))</f>
        <v>63</v>
      </c>
      <c r="D210" s="371" t="s">
        <v>577</v>
      </c>
      <c r="E210" s="374" t="s">
        <v>578</v>
      </c>
      <c r="F210" s="377" t="str">
        <f>IFERROR(VLOOKUP(D210,'employee list'!$C:$E,3,0),"-")</f>
        <v>Outsort</v>
      </c>
      <c r="G210" s="48" t="s">
        <v>44</v>
      </c>
      <c r="H210" s="49" t="s">
        <v>30</v>
      </c>
      <c r="I210" s="60">
        <f t="shared" si="493"/>
        <v>0</v>
      </c>
      <c r="J210" s="51">
        <f t="shared" si="494"/>
        <v>0</v>
      </c>
      <c r="K210" s="178">
        <f t="shared" si="495"/>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96"/>
        <v>0</v>
      </c>
      <c r="AR210" s="178">
        <f t="shared" si="497"/>
        <v>0</v>
      </c>
      <c r="BX210" s="51">
        <f t="shared" si="498"/>
        <v>0</v>
      </c>
      <c r="BY210" s="178">
        <f t="shared" si="499"/>
        <v>0</v>
      </c>
      <c r="DD210" s="51">
        <f t="shared" si="500"/>
        <v>0</v>
      </c>
      <c r="DE210" s="178">
        <f t="shared" si="501"/>
        <v>0</v>
      </c>
      <c r="EK210" s="51">
        <f t="shared" si="502"/>
        <v>0</v>
      </c>
      <c r="EL210" s="178">
        <f t="shared" si="503"/>
        <v>0</v>
      </c>
      <c r="FQ210" s="51">
        <f t="shared" si="504"/>
        <v>0</v>
      </c>
      <c r="FR210" s="178">
        <f t="shared" si="505"/>
        <v>0</v>
      </c>
    </row>
    <row r="211" spans="3:174" ht="21" customHeight="1" x14ac:dyDescent="0.3">
      <c r="C211" s="369"/>
      <c r="D211" s="372"/>
      <c r="E211" s="375"/>
      <c r="F211" s="377"/>
      <c r="G211" s="48" t="s">
        <v>44</v>
      </c>
      <c r="H211" s="49" t="s">
        <v>30</v>
      </c>
      <c r="I211" s="60">
        <f t="shared" si="493"/>
        <v>0</v>
      </c>
      <c r="J211" s="51">
        <f t="shared" si="494"/>
        <v>0</v>
      </c>
      <c r="K211" s="178">
        <f t="shared" si="495"/>
        <v>0</v>
      </c>
      <c r="L211" s="48"/>
      <c r="M211" s="48"/>
      <c r="N211" s="48"/>
      <c r="O211" s="53"/>
      <c r="P211" s="53"/>
      <c r="Q211" s="48"/>
      <c r="R211" s="48"/>
      <c r="S211" s="48"/>
      <c r="T211" s="48"/>
      <c r="U211" s="48"/>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96"/>
        <v>0</v>
      </c>
      <c r="AR211" s="178">
        <f t="shared" si="497"/>
        <v>0</v>
      </c>
      <c r="BX211" s="51">
        <f t="shared" si="498"/>
        <v>0</v>
      </c>
      <c r="BY211" s="178">
        <f t="shared" si="499"/>
        <v>0</v>
      </c>
      <c r="DD211" s="51">
        <f t="shared" si="500"/>
        <v>0</v>
      </c>
      <c r="DE211" s="178">
        <f t="shared" si="501"/>
        <v>0</v>
      </c>
      <c r="EK211" s="51">
        <f t="shared" si="502"/>
        <v>0</v>
      </c>
      <c r="EL211" s="178">
        <f t="shared" si="503"/>
        <v>0</v>
      </c>
      <c r="FQ211" s="51">
        <f t="shared" si="504"/>
        <v>0</v>
      </c>
      <c r="FR211" s="178">
        <f t="shared" si="505"/>
        <v>0</v>
      </c>
    </row>
    <row r="212" spans="3:174" ht="21" customHeight="1" x14ac:dyDescent="0.3">
      <c r="C212" s="370"/>
      <c r="D212" s="373"/>
      <c r="E212" s="376"/>
      <c r="F212" s="377"/>
      <c r="G212" s="48" t="s">
        <v>44</v>
      </c>
      <c r="H212" s="49" t="s">
        <v>30</v>
      </c>
      <c r="I212" s="60">
        <f t="shared" si="493"/>
        <v>0</v>
      </c>
      <c r="J212" s="51">
        <f t="shared" si="494"/>
        <v>0</v>
      </c>
      <c r="K212" s="178">
        <f t="shared" si="495"/>
        <v>0</v>
      </c>
      <c r="L212" s="48"/>
      <c r="M212" s="48"/>
      <c r="N212" s="48"/>
      <c r="O212" s="58"/>
      <c r="P212" s="58"/>
      <c r="Q212" s="48"/>
      <c r="R212" s="48"/>
      <c r="S212" s="48"/>
      <c r="T212" s="48"/>
      <c r="U212" s="4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96"/>
        <v>0</v>
      </c>
      <c r="AR212" s="178">
        <f t="shared" si="497"/>
        <v>0</v>
      </c>
      <c r="BX212" s="51">
        <f t="shared" si="498"/>
        <v>0</v>
      </c>
      <c r="BY212" s="178">
        <f t="shared" si="499"/>
        <v>0</v>
      </c>
      <c r="DD212" s="51">
        <f t="shared" si="500"/>
        <v>0</v>
      </c>
      <c r="DE212" s="178">
        <f t="shared" si="501"/>
        <v>0</v>
      </c>
      <c r="EK212" s="51">
        <f t="shared" si="502"/>
        <v>0</v>
      </c>
      <c r="EL212" s="178">
        <f t="shared" si="503"/>
        <v>0</v>
      </c>
      <c r="FQ212" s="51">
        <f t="shared" si="504"/>
        <v>0</v>
      </c>
      <c r="FR212" s="178">
        <f t="shared" si="505"/>
        <v>0</v>
      </c>
    </row>
    <row r="213" spans="3:174" ht="21" customHeight="1" x14ac:dyDescent="0.3">
      <c r="C213" s="368">
        <f>IF(D213="","-",SUBTOTAL(3,$D$24:D213))</f>
        <v>64</v>
      </c>
      <c r="D213" s="371" t="s">
        <v>579</v>
      </c>
      <c r="E213" s="374" t="s">
        <v>580</v>
      </c>
      <c r="F213" s="377" t="str">
        <f>IFERROR(VLOOKUP(D213,'employee list'!$C:$E,3,0),"-")</f>
        <v>Outsort</v>
      </c>
      <c r="G213" s="48" t="s">
        <v>44</v>
      </c>
      <c r="H213" s="49" t="s">
        <v>30</v>
      </c>
      <c r="I213" s="60">
        <f t="shared" si="493"/>
        <v>0</v>
      </c>
      <c r="J213" s="51">
        <f t="shared" si="494"/>
        <v>0</v>
      </c>
      <c r="K213" s="178">
        <f t="shared" si="495"/>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96"/>
        <v>0</v>
      </c>
      <c r="AR213" s="178">
        <f t="shared" si="497"/>
        <v>0</v>
      </c>
      <c r="BX213" s="51">
        <f t="shared" si="498"/>
        <v>0</v>
      </c>
      <c r="BY213" s="178">
        <f t="shared" si="499"/>
        <v>0</v>
      </c>
      <c r="DD213" s="51">
        <f t="shared" si="500"/>
        <v>0</v>
      </c>
      <c r="DE213" s="178">
        <f t="shared" si="501"/>
        <v>0</v>
      </c>
      <c r="EK213" s="51">
        <f t="shared" si="502"/>
        <v>0</v>
      </c>
      <c r="EL213" s="178">
        <f t="shared" si="503"/>
        <v>0</v>
      </c>
      <c r="FQ213" s="51">
        <f t="shared" si="504"/>
        <v>0</v>
      </c>
      <c r="FR213" s="178">
        <f t="shared" si="505"/>
        <v>0</v>
      </c>
    </row>
    <row r="214" spans="3:174" ht="21" customHeight="1" x14ac:dyDescent="0.3">
      <c r="C214" s="369"/>
      <c r="D214" s="372"/>
      <c r="E214" s="375"/>
      <c r="F214" s="377"/>
      <c r="G214" s="48" t="s">
        <v>44</v>
      </c>
      <c r="H214" s="49" t="s">
        <v>30</v>
      </c>
      <c r="I214" s="60">
        <f t="shared" si="493"/>
        <v>0</v>
      </c>
      <c r="J214" s="51">
        <f t="shared" si="494"/>
        <v>0</v>
      </c>
      <c r="K214" s="178">
        <f t="shared" si="495"/>
        <v>0</v>
      </c>
      <c r="L214" s="48"/>
      <c r="M214" s="48"/>
      <c r="N214" s="48"/>
      <c r="O214" s="53"/>
      <c r="P214" s="53"/>
      <c r="Q214" s="48"/>
      <c r="R214" s="48"/>
      <c r="S214" s="48"/>
      <c r="T214" s="48"/>
      <c r="U214" s="48"/>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96"/>
        <v>0</v>
      </c>
      <c r="AR214" s="178">
        <f t="shared" si="497"/>
        <v>0</v>
      </c>
      <c r="BX214" s="51">
        <f t="shared" si="498"/>
        <v>0</v>
      </c>
      <c r="BY214" s="178">
        <f t="shared" si="499"/>
        <v>0</v>
      </c>
      <c r="DD214" s="51">
        <f t="shared" si="500"/>
        <v>0</v>
      </c>
      <c r="DE214" s="178">
        <f t="shared" si="501"/>
        <v>0</v>
      </c>
      <c r="EK214" s="51">
        <f t="shared" si="502"/>
        <v>0</v>
      </c>
      <c r="EL214" s="178">
        <f t="shared" si="503"/>
        <v>0</v>
      </c>
      <c r="FQ214" s="51">
        <f t="shared" si="504"/>
        <v>0</v>
      </c>
      <c r="FR214" s="178">
        <f t="shared" si="505"/>
        <v>0</v>
      </c>
    </row>
    <row r="215" spans="3:174" ht="21" customHeight="1" x14ac:dyDescent="0.3">
      <c r="C215" s="370"/>
      <c r="D215" s="373"/>
      <c r="E215" s="376"/>
      <c r="F215" s="377"/>
      <c r="G215" s="48" t="s">
        <v>44</v>
      </c>
      <c r="H215" s="49" t="s">
        <v>30</v>
      </c>
      <c r="I215" s="60">
        <f t="shared" si="493"/>
        <v>0</v>
      </c>
      <c r="J215" s="51">
        <f t="shared" si="494"/>
        <v>0</v>
      </c>
      <c r="K215" s="178">
        <f t="shared" si="495"/>
        <v>0</v>
      </c>
      <c r="L215" s="48"/>
      <c r="M215" s="48"/>
      <c r="N215" s="48"/>
      <c r="O215" s="58"/>
      <c r="P215" s="58"/>
      <c r="Q215" s="48"/>
      <c r="R215" s="48"/>
      <c r="S215" s="48"/>
      <c r="T215" s="48"/>
      <c r="U215" s="4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96"/>
        <v>0</v>
      </c>
      <c r="AR215" s="178">
        <f t="shared" si="497"/>
        <v>0</v>
      </c>
      <c r="BX215" s="51">
        <f t="shared" si="498"/>
        <v>0</v>
      </c>
      <c r="BY215" s="178">
        <f t="shared" si="499"/>
        <v>0</v>
      </c>
      <c r="DD215" s="51">
        <f t="shared" si="500"/>
        <v>0</v>
      </c>
      <c r="DE215" s="178">
        <f t="shared" si="501"/>
        <v>0</v>
      </c>
      <c r="EK215" s="51">
        <f t="shared" si="502"/>
        <v>0</v>
      </c>
      <c r="EL215" s="178">
        <f t="shared" si="503"/>
        <v>0</v>
      </c>
      <c r="FQ215" s="51">
        <f t="shared" si="504"/>
        <v>0</v>
      </c>
      <c r="FR215" s="178">
        <f t="shared" si="505"/>
        <v>0</v>
      </c>
    </row>
    <row r="216" spans="3:174" ht="21" customHeight="1" x14ac:dyDescent="0.3">
      <c r="C216" s="368">
        <f>IF(D216="","-",SUBTOTAL(3,$D$24:D216))</f>
        <v>65</v>
      </c>
      <c r="D216" s="371" t="s">
        <v>581</v>
      </c>
      <c r="E216" s="374" t="s">
        <v>582</v>
      </c>
      <c r="F216" s="377" t="str">
        <f>IFERROR(VLOOKUP(D216,'employee list'!$C:$E,3,0),"-")</f>
        <v>Outsort</v>
      </c>
      <c r="G216" s="48" t="s">
        <v>44</v>
      </c>
      <c r="H216" s="49" t="s">
        <v>30</v>
      </c>
      <c r="I216" s="60">
        <f t="shared" si="493"/>
        <v>0</v>
      </c>
      <c r="J216" s="51">
        <f t="shared" si="494"/>
        <v>0</v>
      </c>
      <c r="K216" s="178">
        <f t="shared" si="495"/>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96"/>
        <v>0</v>
      </c>
      <c r="AR216" s="178">
        <f t="shared" si="497"/>
        <v>0</v>
      </c>
      <c r="BX216" s="51">
        <f t="shared" si="498"/>
        <v>0</v>
      </c>
      <c r="BY216" s="178">
        <f t="shared" si="499"/>
        <v>0</v>
      </c>
      <c r="DD216" s="51">
        <f t="shared" si="500"/>
        <v>0</v>
      </c>
      <c r="DE216" s="178">
        <f t="shared" si="501"/>
        <v>0</v>
      </c>
      <c r="EK216" s="51">
        <f t="shared" si="502"/>
        <v>0</v>
      </c>
      <c r="EL216" s="178">
        <f t="shared" si="503"/>
        <v>0</v>
      </c>
      <c r="FQ216" s="51">
        <f t="shared" si="504"/>
        <v>0</v>
      </c>
      <c r="FR216" s="178">
        <f t="shared" si="505"/>
        <v>0</v>
      </c>
    </row>
    <row r="217" spans="3:174" ht="21" customHeight="1" x14ac:dyDescent="0.3">
      <c r="C217" s="369"/>
      <c r="D217" s="372"/>
      <c r="E217" s="375"/>
      <c r="F217" s="377"/>
      <c r="G217" s="48" t="s">
        <v>44</v>
      </c>
      <c r="H217" s="49" t="s">
        <v>30</v>
      </c>
      <c r="I217" s="60">
        <f t="shared" si="493"/>
        <v>0</v>
      </c>
      <c r="J217" s="51">
        <f t="shared" si="494"/>
        <v>0</v>
      </c>
      <c r="K217" s="178">
        <f t="shared" si="495"/>
        <v>0</v>
      </c>
      <c r="L217" s="48"/>
      <c r="M217" s="48"/>
      <c r="N217" s="48"/>
      <c r="O217" s="53"/>
      <c r="P217" s="53"/>
      <c r="Q217" s="48"/>
      <c r="R217" s="48"/>
      <c r="S217" s="48"/>
      <c r="T217" s="48"/>
      <c r="U217" s="48"/>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96"/>
        <v>0</v>
      </c>
      <c r="AR217" s="178">
        <f t="shared" si="497"/>
        <v>0</v>
      </c>
      <c r="BX217" s="51">
        <f t="shared" si="498"/>
        <v>0</v>
      </c>
      <c r="BY217" s="178">
        <f t="shared" si="499"/>
        <v>0</v>
      </c>
      <c r="DD217" s="51">
        <f t="shared" si="500"/>
        <v>0</v>
      </c>
      <c r="DE217" s="178">
        <f t="shared" si="501"/>
        <v>0</v>
      </c>
      <c r="EK217" s="51">
        <f t="shared" si="502"/>
        <v>0</v>
      </c>
      <c r="EL217" s="178">
        <f t="shared" si="503"/>
        <v>0</v>
      </c>
      <c r="FQ217" s="51">
        <f t="shared" si="504"/>
        <v>0</v>
      </c>
      <c r="FR217" s="178">
        <f t="shared" si="505"/>
        <v>0</v>
      </c>
    </row>
    <row r="218" spans="3:174" ht="21" customHeight="1" x14ac:dyDescent="0.3">
      <c r="C218" s="370"/>
      <c r="D218" s="373"/>
      <c r="E218" s="376"/>
      <c r="F218" s="377"/>
      <c r="G218" s="48" t="s">
        <v>44</v>
      </c>
      <c r="H218" s="49" t="s">
        <v>30</v>
      </c>
      <c r="I218" s="60">
        <f t="shared" si="493"/>
        <v>0</v>
      </c>
      <c r="J218" s="51">
        <f t="shared" si="494"/>
        <v>0</v>
      </c>
      <c r="K218" s="178">
        <f t="shared" si="495"/>
        <v>0</v>
      </c>
      <c r="L218" s="48"/>
      <c r="M218" s="48"/>
      <c r="N218" s="48"/>
      <c r="O218" s="58"/>
      <c r="P218" s="58"/>
      <c r="Q218" s="48"/>
      <c r="R218" s="48"/>
      <c r="S218" s="48"/>
      <c r="T218" s="48"/>
      <c r="U218" s="4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96"/>
        <v>0</v>
      </c>
      <c r="AR218" s="178">
        <f t="shared" si="497"/>
        <v>0</v>
      </c>
      <c r="BX218" s="51">
        <f t="shared" si="498"/>
        <v>0</v>
      </c>
      <c r="BY218" s="178">
        <f t="shared" si="499"/>
        <v>0</v>
      </c>
      <c r="DD218" s="51">
        <f t="shared" si="500"/>
        <v>0</v>
      </c>
      <c r="DE218" s="178">
        <f t="shared" si="501"/>
        <v>0</v>
      </c>
      <c r="EK218" s="51">
        <f t="shared" si="502"/>
        <v>0</v>
      </c>
      <c r="EL218" s="178">
        <f t="shared" si="503"/>
        <v>0</v>
      </c>
      <c r="FQ218" s="51">
        <f t="shared" si="504"/>
        <v>0</v>
      </c>
      <c r="FR218" s="178">
        <f t="shared" si="505"/>
        <v>0</v>
      </c>
    </row>
    <row r="219" spans="3:174" ht="21" customHeight="1" x14ac:dyDescent="0.3">
      <c r="C219" s="368">
        <f>IF(D219="","-",SUBTOTAL(3,$D$24:D219))</f>
        <v>66</v>
      </c>
      <c r="D219" s="371" t="s">
        <v>583</v>
      </c>
      <c r="E219" s="374" t="s">
        <v>584</v>
      </c>
      <c r="F219" s="377" t="str">
        <f>IFERROR(VLOOKUP(D219,'employee list'!$C:$E,3,0),"-")</f>
        <v>Outsort</v>
      </c>
      <c r="G219" s="48" t="s">
        <v>44</v>
      </c>
      <c r="H219" s="49" t="s">
        <v>30</v>
      </c>
      <c r="I219" s="60">
        <f t="shared" si="493"/>
        <v>0</v>
      </c>
      <c r="J219" s="51">
        <f t="shared" si="494"/>
        <v>0</v>
      </c>
      <c r="K219" s="178">
        <f t="shared" si="495"/>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96"/>
        <v>0</v>
      </c>
      <c r="AR219" s="178">
        <f t="shared" si="497"/>
        <v>0</v>
      </c>
      <c r="BX219" s="51">
        <f t="shared" si="498"/>
        <v>0</v>
      </c>
      <c r="BY219" s="178">
        <f t="shared" si="499"/>
        <v>0</v>
      </c>
      <c r="DD219" s="51">
        <f t="shared" si="500"/>
        <v>0</v>
      </c>
      <c r="DE219" s="178">
        <f t="shared" si="501"/>
        <v>0</v>
      </c>
      <c r="EK219" s="51">
        <f t="shared" si="502"/>
        <v>0</v>
      </c>
      <c r="EL219" s="178">
        <f t="shared" si="503"/>
        <v>0</v>
      </c>
      <c r="FQ219" s="51">
        <f t="shared" si="504"/>
        <v>0</v>
      </c>
      <c r="FR219" s="178">
        <f t="shared" si="505"/>
        <v>0</v>
      </c>
    </row>
    <row r="220" spans="3:174" ht="21" customHeight="1" x14ac:dyDescent="0.3">
      <c r="C220" s="369"/>
      <c r="D220" s="372"/>
      <c r="E220" s="375"/>
      <c r="F220" s="377"/>
      <c r="G220" s="48" t="s">
        <v>44</v>
      </c>
      <c r="H220" s="49" t="s">
        <v>30</v>
      </c>
      <c r="I220" s="60">
        <f t="shared" si="493"/>
        <v>0</v>
      </c>
      <c r="J220" s="51">
        <f t="shared" si="494"/>
        <v>0</v>
      </c>
      <c r="K220" s="178">
        <f t="shared" si="495"/>
        <v>0</v>
      </c>
      <c r="L220" s="48"/>
      <c r="M220" s="48"/>
      <c r="N220" s="48"/>
      <c r="O220" s="53"/>
      <c r="P220" s="53"/>
      <c r="Q220" s="48"/>
      <c r="R220" s="48"/>
      <c r="S220" s="48"/>
      <c r="T220" s="48"/>
      <c r="U220" s="48"/>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96"/>
        <v>0</v>
      </c>
      <c r="AR220" s="178">
        <f t="shared" si="497"/>
        <v>0</v>
      </c>
      <c r="BX220" s="51">
        <f t="shared" si="498"/>
        <v>0</v>
      </c>
      <c r="BY220" s="178">
        <f t="shared" si="499"/>
        <v>0</v>
      </c>
      <c r="DD220" s="51">
        <f t="shared" si="500"/>
        <v>0</v>
      </c>
      <c r="DE220" s="178">
        <f t="shared" si="501"/>
        <v>0</v>
      </c>
      <c r="EK220" s="51">
        <f t="shared" si="502"/>
        <v>0</v>
      </c>
      <c r="EL220" s="178">
        <f t="shared" si="503"/>
        <v>0</v>
      </c>
      <c r="FQ220" s="51">
        <f t="shared" si="504"/>
        <v>0</v>
      </c>
      <c r="FR220" s="178">
        <f t="shared" si="505"/>
        <v>0</v>
      </c>
    </row>
    <row r="221" spans="3:174" ht="21" customHeight="1" x14ac:dyDescent="0.3">
      <c r="C221" s="370"/>
      <c r="D221" s="373"/>
      <c r="E221" s="376"/>
      <c r="F221" s="377"/>
      <c r="G221" s="48" t="s">
        <v>44</v>
      </c>
      <c r="H221" s="49" t="s">
        <v>30</v>
      </c>
      <c r="I221" s="60">
        <f t="shared" si="493"/>
        <v>0</v>
      </c>
      <c r="J221" s="51">
        <f t="shared" si="494"/>
        <v>0</v>
      </c>
      <c r="K221" s="178">
        <f t="shared" si="495"/>
        <v>0</v>
      </c>
      <c r="L221" s="48"/>
      <c r="M221" s="48"/>
      <c r="N221" s="48"/>
      <c r="O221" s="58"/>
      <c r="P221" s="58"/>
      <c r="Q221" s="48"/>
      <c r="R221" s="48"/>
      <c r="S221" s="48"/>
      <c r="T221" s="48"/>
      <c r="U221" s="4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96"/>
        <v>0</v>
      </c>
      <c r="AR221" s="178">
        <f t="shared" si="497"/>
        <v>0</v>
      </c>
      <c r="BX221" s="51">
        <f t="shared" si="498"/>
        <v>0</v>
      </c>
      <c r="BY221" s="178">
        <f t="shared" si="499"/>
        <v>0</v>
      </c>
      <c r="DD221" s="51">
        <f t="shared" si="500"/>
        <v>0</v>
      </c>
      <c r="DE221" s="178">
        <f t="shared" si="501"/>
        <v>0</v>
      </c>
      <c r="EK221" s="51">
        <f t="shared" si="502"/>
        <v>0</v>
      </c>
      <c r="EL221" s="178">
        <f t="shared" si="503"/>
        <v>0</v>
      </c>
      <c r="FQ221" s="51">
        <f t="shared" si="504"/>
        <v>0</v>
      </c>
      <c r="FR221" s="178">
        <f t="shared" si="505"/>
        <v>0</v>
      </c>
    </row>
    <row r="222" spans="3:174" ht="21" customHeight="1" x14ac:dyDescent="0.3">
      <c r="C222" s="368">
        <f>IF(D222="","-",SUBTOTAL(3,$D$24:D222))</f>
        <v>67</v>
      </c>
      <c r="D222" s="371" t="s">
        <v>585</v>
      </c>
      <c r="E222" s="378" t="s">
        <v>586</v>
      </c>
      <c r="F222" s="377" t="str">
        <f>IFERROR(VLOOKUP(D222,'employee list'!$C:$E,3,0),"-")</f>
        <v>Outsort</v>
      </c>
      <c r="G222" s="48" t="s">
        <v>44</v>
      </c>
      <c r="H222" s="49" t="s">
        <v>30</v>
      </c>
      <c r="I222" s="60">
        <f t="shared" si="493"/>
        <v>0</v>
      </c>
      <c r="J222" s="51">
        <f t="shared" si="494"/>
        <v>0</v>
      </c>
      <c r="K222" s="178">
        <f t="shared" si="495"/>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96"/>
        <v>0</v>
      </c>
      <c r="AR222" s="178">
        <f t="shared" si="497"/>
        <v>0</v>
      </c>
      <c r="BX222" s="51">
        <f t="shared" si="498"/>
        <v>0</v>
      </c>
      <c r="BY222" s="178">
        <f t="shared" si="499"/>
        <v>0</v>
      </c>
      <c r="DD222" s="51">
        <f t="shared" si="500"/>
        <v>0</v>
      </c>
      <c r="DE222" s="178">
        <f t="shared" si="501"/>
        <v>0</v>
      </c>
      <c r="EK222" s="51">
        <f t="shared" si="502"/>
        <v>0</v>
      </c>
      <c r="EL222" s="178">
        <f t="shared" si="503"/>
        <v>0</v>
      </c>
      <c r="FQ222" s="51">
        <f t="shared" si="504"/>
        <v>0</v>
      </c>
      <c r="FR222" s="178">
        <f t="shared" si="505"/>
        <v>0</v>
      </c>
    </row>
    <row r="223" spans="3:174" ht="21" customHeight="1" x14ac:dyDescent="0.3">
      <c r="C223" s="369"/>
      <c r="D223" s="372"/>
      <c r="E223" s="379"/>
      <c r="F223" s="377"/>
      <c r="G223" s="48" t="s">
        <v>44</v>
      </c>
      <c r="H223" s="49" t="s">
        <v>30</v>
      </c>
      <c r="I223" s="60">
        <f t="shared" si="493"/>
        <v>0</v>
      </c>
      <c r="J223" s="51">
        <f t="shared" si="494"/>
        <v>0</v>
      </c>
      <c r="K223" s="178">
        <f t="shared" si="495"/>
        <v>0</v>
      </c>
      <c r="L223" s="48"/>
      <c r="M223" s="48"/>
      <c r="N223" s="48"/>
      <c r="O223" s="53"/>
      <c r="P223" s="53"/>
      <c r="Q223" s="48"/>
      <c r="R223" s="48"/>
      <c r="S223" s="48"/>
      <c r="T223" s="48"/>
      <c r="U223" s="48"/>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96"/>
        <v>0</v>
      </c>
      <c r="AR223" s="178">
        <f t="shared" si="497"/>
        <v>0</v>
      </c>
      <c r="BX223" s="51">
        <f t="shared" si="498"/>
        <v>0</v>
      </c>
      <c r="BY223" s="178">
        <f t="shared" si="499"/>
        <v>0</v>
      </c>
      <c r="DD223" s="51">
        <f t="shared" si="500"/>
        <v>0</v>
      </c>
      <c r="DE223" s="178">
        <f t="shared" si="501"/>
        <v>0</v>
      </c>
      <c r="EK223" s="51">
        <f t="shared" si="502"/>
        <v>0</v>
      </c>
      <c r="EL223" s="178">
        <f t="shared" si="503"/>
        <v>0</v>
      </c>
      <c r="FQ223" s="51">
        <f t="shared" si="504"/>
        <v>0</v>
      </c>
      <c r="FR223" s="178">
        <f t="shared" si="505"/>
        <v>0</v>
      </c>
    </row>
    <row r="224" spans="3:174" ht="21" customHeight="1" x14ac:dyDescent="0.3">
      <c r="C224" s="370"/>
      <c r="D224" s="373"/>
      <c r="E224" s="380"/>
      <c r="F224" s="377"/>
      <c r="G224" s="48" t="s">
        <v>44</v>
      </c>
      <c r="H224" s="49" t="s">
        <v>30</v>
      </c>
      <c r="I224" s="60">
        <f t="shared" si="493"/>
        <v>0</v>
      </c>
      <c r="J224" s="51">
        <f t="shared" si="494"/>
        <v>0</v>
      </c>
      <c r="K224" s="178">
        <f t="shared" si="495"/>
        <v>0</v>
      </c>
      <c r="L224" s="48"/>
      <c r="M224" s="48"/>
      <c r="N224" s="48"/>
      <c r="O224" s="58"/>
      <c r="P224" s="58"/>
      <c r="Q224" s="48"/>
      <c r="R224" s="48"/>
      <c r="S224" s="48"/>
      <c r="T224" s="48"/>
      <c r="U224" s="4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96"/>
        <v>0</v>
      </c>
      <c r="AR224" s="178">
        <f t="shared" si="497"/>
        <v>0</v>
      </c>
      <c r="BX224" s="51">
        <f t="shared" si="498"/>
        <v>0</v>
      </c>
      <c r="BY224" s="178">
        <f t="shared" si="499"/>
        <v>0</v>
      </c>
      <c r="DD224" s="51">
        <f t="shared" si="500"/>
        <v>0</v>
      </c>
      <c r="DE224" s="178">
        <f t="shared" si="501"/>
        <v>0</v>
      </c>
      <c r="EK224" s="51">
        <f t="shared" si="502"/>
        <v>0</v>
      </c>
      <c r="EL224" s="178">
        <f t="shared" si="503"/>
        <v>0</v>
      </c>
      <c r="FQ224" s="51">
        <f t="shared" si="504"/>
        <v>0</v>
      </c>
      <c r="FR224" s="178">
        <f t="shared" si="505"/>
        <v>0</v>
      </c>
    </row>
    <row r="225" spans="3:174" ht="21" customHeight="1" x14ac:dyDescent="0.3">
      <c r="C225" s="368">
        <f>IF(D225="","-",SUBTOTAL(3,$D$24:D225))</f>
        <v>68</v>
      </c>
      <c r="D225" s="371" t="s">
        <v>587</v>
      </c>
      <c r="E225" s="374" t="s">
        <v>588</v>
      </c>
      <c r="F225" s="377" t="str">
        <f>IFERROR(VLOOKUP(D225,'employee list'!$C:$E,3,0),"-")</f>
        <v>Outsort</v>
      </c>
      <c r="G225" s="48" t="s">
        <v>44</v>
      </c>
      <c r="H225" s="49" t="s">
        <v>30</v>
      </c>
      <c r="I225" s="60">
        <f t="shared" si="493"/>
        <v>0</v>
      </c>
      <c r="J225" s="51">
        <f t="shared" si="494"/>
        <v>0</v>
      </c>
      <c r="K225" s="178">
        <f t="shared" si="495"/>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96"/>
        <v>0</v>
      </c>
      <c r="AR225" s="178">
        <f t="shared" si="497"/>
        <v>0</v>
      </c>
      <c r="BX225" s="51">
        <f t="shared" si="498"/>
        <v>0</v>
      </c>
      <c r="BY225" s="178">
        <f t="shared" si="499"/>
        <v>0</v>
      </c>
      <c r="DD225" s="51">
        <f t="shared" si="500"/>
        <v>0</v>
      </c>
      <c r="DE225" s="178">
        <f t="shared" si="501"/>
        <v>0</v>
      </c>
      <c r="EK225" s="51">
        <f t="shared" si="502"/>
        <v>0</v>
      </c>
      <c r="EL225" s="178">
        <f t="shared" si="503"/>
        <v>0</v>
      </c>
      <c r="FQ225" s="51">
        <f t="shared" si="504"/>
        <v>0</v>
      </c>
      <c r="FR225" s="178">
        <f t="shared" si="505"/>
        <v>0</v>
      </c>
    </row>
    <row r="226" spans="3:174" ht="21" customHeight="1" x14ac:dyDescent="0.3">
      <c r="C226" s="369"/>
      <c r="D226" s="372"/>
      <c r="E226" s="375"/>
      <c r="F226" s="377"/>
      <c r="G226" s="48" t="s">
        <v>44</v>
      </c>
      <c r="H226" s="49" t="s">
        <v>30</v>
      </c>
      <c r="I226" s="60">
        <f t="shared" si="493"/>
        <v>0</v>
      </c>
      <c r="J226" s="51">
        <f t="shared" si="494"/>
        <v>0</v>
      </c>
      <c r="K226" s="178">
        <f t="shared" si="495"/>
        <v>0</v>
      </c>
      <c r="L226" s="48"/>
      <c r="M226" s="48"/>
      <c r="N226" s="48"/>
      <c r="O226" s="53"/>
      <c r="P226" s="53"/>
      <c r="Q226" s="48"/>
      <c r="R226" s="48"/>
      <c r="S226" s="48"/>
      <c r="T226" s="48"/>
      <c r="U226" s="48"/>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96"/>
        <v>0</v>
      </c>
      <c r="AR226" s="178">
        <f t="shared" si="497"/>
        <v>0</v>
      </c>
      <c r="BX226" s="51">
        <f t="shared" si="498"/>
        <v>0</v>
      </c>
      <c r="BY226" s="178">
        <f t="shared" si="499"/>
        <v>0</v>
      </c>
      <c r="DD226" s="51">
        <f t="shared" si="500"/>
        <v>0</v>
      </c>
      <c r="DE226" s="178">
        <f t="shared" si="501"/>
        <v>0</v>
      </c>
      <c r="EK226" s="51">
        <f t="shared" si="502"/>
        <v>0</v>
      </c>
      <c r="EL226" s="178">
        <f t="shared" si="503"/>
        <v>0</v>
      </c>
      <c r="FQ226" s="51">
        <f t="shared" si="504"/>
        <v>0</v>
      </c>
      <c r="FR226" s="178">
        <f t="shared" si="505"/>
        <v>0</v>
      </c>
    </row>
    <row r="227" spans="3:174" ht="21" customHeight="1" x14ac:dyDescent="0.3">
      <c r="C227" s="370"/>
      <c r="D227" s="373"/>
      <c r="E227" s="376"/>
      <c r="F227" s="377"/>
      <c r="G227" s="48" t="s">
        <v>44</v>
      </c>
      <c r="H227" s="49" t="s">
        <v>30</v>
      </c>
      <c r="I227" s="60">
        <f t="shared" si="493"/>
        <v>0</v>
      </c>
      <c r="J227" s="51">
        <f t="shared" si="494"/>
        <v>0</v>
      </c>
      <c r="K227" s="178">
        <f t="shared" si="495"/>
        <v>0</v>
      </c>
      <c r="L227" s="48"/>
      <c r="M227" s="48"/>
      <c r="N227" s="4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96"/>
        <v>0</v>
      </c>
      <c r="AR227" s="178">
        <f t="shared" si="497"/>
        <v>0</v>
      </c>
      <c r="BX227" s="51">
        <f t="shared" si="498"/>
        <v>0</v>
      </c>
      <c r="BY227" s="178">
        <f t="shared" si="499"/>
        <v>0</v>
      </c>
      <c r="DD227" s="51">
        <f t="shared" si="500"/>
        <v>0</v>
      </c>
      <c r="DE227" s="178">
        <f t="shared" si="501"/>
        <v>0</v>
      </c>
      <c r="EK227" s="51">
        <f t="shared" si="502"/>
        <v>0</v>
      </c>
      <c r="EL227" s="178">
        <f t="shared" si="503"/>
        <v>0</v>
      </c>
      <c r="FQ227" s="51">
        <f t="shared" si="504"/>
        <v>0</v>
      </c>
      <c r="FR227" s="178">
        <f t="shared" si="505"/>
        <v>0</v>
      </c>
    </row>
    <row r="228" spans="3:174" ht="21" customHeight="1" x14ac:dyDescent="0.3">
      <c r="C228" s="368" t="str">
        <f>IF(D228="","-",SUBTOTAL(3,$D$24:D228))</f>
        <v>-</v>
      </c>
      <c r="D228" s="371"/>
      <c r="E228" s="374"/>
      <c r="F228" s="377" t="str">
        <f>IFERROR(VLOOKUP(D228,'employee list'!$C:$E,3,0),"-")</f>
        <v>-</v>
      </c>
      <c r="G228" s="48" t="s">
        <v>44</v>
      </c>
      <c r="H228" s="49" t="s">
        <v>30</v>
      </c>
      <c r="I228" s="60">
        <f t="shared" si="493"/>
        <v>0</v>
      </c>
      <c r="J228" s="51">
        <f t="shared" si="494"/>
        <v>0</v>
      </c>
      <c r="K228" s="178">
        <f t="shared" si="495"/>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96"/>
        <v>0</v>
      </c>
      <c r="AR228" s="178">
        <f t="shared" si="497"/>
        <v>0</v>
      </c>
      <c r="BX228" s="51">
        <f t="shared" si="498"/>
        <v>0</v>
      </c>
      <c r="BY228" s="178">
        <f t="shared" si="499"/>
        <v>0</v>
      </c>
      <c r="DD228" s="51">
        <f t="shared" si="500"/>
        <v>0</v>
      </c>
      <c r="DE228" s="178">
        <f t="shared" si="501"/>
        <v>0</v>
      </c>
      <c r="EK228" s="51">
        <f t="shared" si="502"/>
        <v>0</v>
      </c>
      <c r="EL228" s="178">
        <f t="shared" si="503"/>
        <v>0</v>
      </c>
      <c r="FQ228" s="51">
        <f t="shared" si="504"/>
        <v>0</v>
      </c>
      <c r="FR228" s="178">
        <f t="shared" si="505"/>
        <v>0</v>
      </c>
    </row>
    <row r="229" spans="3:174" ht="21" customHeight="1" x14ac:dyDescent="0.3">
      <c r="C229" s="369"/>
      <c r="D229" s="372"/>
      <c r="E229" s="375"/>
      <c r="F229" s="377"/>
      <c r="G229" s="48" t="s">
        <v>44</v>
      </c>
      <c r="H229" s="49" t="s">
        <v>30</v>
      </c>
      <c r="I229" s="60">
        <f t="shared" si="493"/>
        <v>0</v>
      </c>
      <c r="J229" s="51">
        <f t="shared" si="494"/>
        <v>0</v>
      </c>
      <c r="K229" s="178">
        <f t="shared" si="495"/>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96"/>
        <v>0</v>
      </c>
      <c r="AR229" s="178">
        <f t="shared" si="497"/>
        <v>0</v>
      </c>
      <c r="BX229" s="51">
        <f t="shared" si="498"/>
        <v>0</v>
      </c>
      <c r="BY229" s="178">
        <f t="shared" si="499"/>
        <v>0</v>
      </c>
      <c r="DD229" s="51">
        <f t="shared" si="500"/>
        <v>0</v>
      </c>
      <c r="DE229" s="178">
        <f t="shared" si="501"/>
        <v>0</v>
      </c>
      <c r="EK229" s="51">
        <f t="shared" si="502"/>
        <v>0</v>
      </c>
      <c r="EL229" s="178">
        <f t="shared" si="503"/>
        <v>0</v>
      </c>
      <c r="FQ229" s="51">
        <f t="shared" si="504"/>
        <v>0</v>
      </c>
      <c r="FR229" s="178">
        <f t="shared" si="505"/>
        <v>0</v>
      </c>
    </row>
    <row r="230" spans="3:174" ht="21" customHeight="1" x14ac:dyDescent="0.3">
      <c r="C230" s="370"/>
      <c r="D230" s="373"/>
      <c r="E230" s="376"/>
      <c r="F230" s="377"/>
      <c r="G230" s="48" t="s">
        <v>44</v>
      </c>
      <c r="H230" s="49" t="s">
        <v>30</v>
      </c>
      <c r="I230" s="60">
        <f t="shared" si="493"/>
        <v>0</v>
      </c>
      <c r="J230" s="51">
        <f t="shared" si="494"/>
        <v>0</v>
      </c>
      <c r="K230" s="178">
        <f t="shared" si="495"/>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96"/>
        <v>0</v>
      </c>
      <c r="AR230" s="178">
        <f t="shared" si="497"/>
        <v>0</v>
      </c>
      <c r="BX230" s="51">
        <f t="shared" si="498"/>
        <v>0</v>
      </c>
      <c r="BY230" s="178">
        <f t="shared" si="499"/>
        <v>0</v>
      </c>
      <c r="DD230" s="51">
        <f t="shared" si="500"/>
        <v>0</v>
      </c>
      <c r="DE230" s="178">
        <f t="shared" si="501"/>
        <v>0</v>
      </c>
      <c r="EK230" s="51">
        <f t="shared" si="502"/>
        <v>0</v>
      </c>
      <c r="EL230" s="178">
        <f t="shared" si="503"/>
        <v>0</v>
      </c>
      <c r="FQ230" s="51">
        <f t="shared" si="504"/>
        <v>0</v>
      </c>
      <c r="FR230" s="178">
        <f t="shared" si="505"/>
        <v>0</v>
      </c>
    </row>
    <row r="231" spans="3:174" ht="21" customHeight="1" x14ac:dyDescent="0.3">
      <c r="C231" s="368" t="str">
        <f>IF(D231="","-",SUBTOTAL(3,$D$24:D231))</f>
        <v>-</v>
      </c>
      <c r="D231" s="371"/>
      <c r="E231" s="374"/>
      <c r="F231" s="377" t="str">
        <f>IFERROR(VLOOKUP(D231,'employee list'!$C:$E,3,0),"-")</f>
        <v>-</v>
      </c>
      <c r="G231" s="48" t="s">
        <v>44</v>
      </c>
      <c r="H231" s="49" t="s">
        <v>30</v>
      </c>
      <c r="I231" s="60">
        <f t="shared" si="493"/>
        <v>0</v>
      </c>
      <c r="J231" s="51">
        <f t="shared" si="494"/>
        <v>0</v>
      </c>
      <c r="K231" s="178">
        <f t="shared" si="495"/>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96"/>
        <v>0</v>
      </c>
      <c r="AR231" s="178">
        <f t="shared" si="497"/>
        <v>0</v>
      </c>
      <c r="BX231" s="51">
        <f t="shared" si="498"/>
        <v>0</v>
      </c>
      <c r="BY231" s="178">
        <f t="shared" si="499"/>
        <v>0</v>
      </c>
      <c r="DD231" s="51">
        <f t="shared" si="500"/>
        <v>0</v>
      </c>
      <c r="DE231" s="178">
        <f t="shared" si="501"/>
        <v>0</v>
      </c>
      <c r="EK231" s="51">
        <f t="shared" si="502"/>
        <v>0</v>
      </c>
      <c r="EL231" s="178">
        <f t="shared" si="503"/>
        <v>0</v>
      </c>
      <c r="FQ231" s="51">
        <f t="shared" si="504"/>
        <v>0</v>
      </c>
      <c r="FR231" s="178">
        <f t="shared" si="505"/>
        <v>0</v>
      </c>
    </row>
    <row r="232" spans="3:174" ht="21" customHeight="1" x14ac:dyDescent="0.3">
      <c r="C232" s="369"/>
      <c r="D232" s="372"/>
      <c r="E232" s="375"/>
      <c r="F232" s="377"/>
      <c r="G232" s="48" t="s">
        <v>44</v>
      </c>
      <c r="H232" s="49" t="s">
        <v>30</v>
      </c>
      <c r="I232" s="60">
        <f t="shared" si="493"/>
        <v>0</v>
      </c>
      <c r="J232" s="51">
        <f t="shared" si="494"/>
        <v>0</v>
      </c>
      <c r="K232" s="178">
        <f t="shared" si="495"/>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96"/>
        <v>0</v>
      </c>
      <c r="AR232" s="178">
        <f t="shared" si="497"/>
        <v>0</v>
      </c>
      <c r="BX232" s="51">
        <f t="shared" si="498"/>
        <v>0</v>
      </c>
      <c r="BY232" s="178">
        <f t="shared" si="499"/>
        <v>0</v>
      </c>
      <c r="DD232" s="51">
        <f t="shared" si="500"/>
        <v>0</v>
      </c>
      <c r="DE232" s="178">
        <f t="shared" si="501"/>
        <v>0</v>
      </c>
      <c r="EK232" s="51">
        <f t="shared" si="502"/>
        <v>0</v>
      </c>
      <c r="EL232" s="178">
        <f t="shared" si="503"/>
        <v>0</v>
      </c>
      <c r="FQ232" s="51">
        <f t="shared" si="504"/>
        <v>0</v>
      </c>
      <c r="FR232" s="178">
        <f t="shared" si="505"/>
        <v>0</v>
      </c>
    </row>
    <row r="233" spans="3:174" ht="21" customHeight="1" x14ac:dyDescent="0.3">
      <c r="C233" s="370"/>
      <c r="D233" s="373"/>
      <c r="E233" s="376"/>
      <c r="F233" s="377"/>
      <c r="G233" s="48" t="s">
        <v>44</v>
      </c>
      <c r="H233" s="49" t="s">
        <v>30</v>
      </c>
      <c r="I233" s="60">
        <f t="shared" si="493"/>
        <v>0</v>
      </c>
      <c r="J233" s="51">
        <f t="shared" si="494"/>
        <v>0</v>
      </c>
      <c r="K233" s="178">
        <f t="shared" si="495"/>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96"/>
        <v>0</v>
      </c>
      <c r="AR233" s="178">
        <f t="shared" si="497"/>
        <v>0</v>
      </c>
      <c r="BX233" s="51">
        <f t="shared" si="498"/>
        <v>0</v>
      </c>
      <c r="BY233" s="178">
        <f t="shared" si="499"/>
        <v>0</v>
      </c>
      <c r="DD233" s="51">
        <f t="shared" si="500"/>
        <v>0</v>
      </c>
      <c r="DE233" s="178">
        <f t="shared" si="501"/>
        <v>0</v>
      </c>
      <c r="EK233" s="51">
        <f t="shared" si="502"/>
        <v>0</v>
      </c>
      <c r="EL233" s="178">
        <f t="shared" si="503"/>
        <v>0</v>
      </c>
      <c r="FQ233" s="51">
        <f t="shared" si="504"/>
        <v>0</v>
      </c>
      <c r="FR233" s="178">
        <f t="shared" si="505"/>
        <v>0</v>
      </c>
    </row>
    <row r="234" spans="3:174" ht="21" customHeight="1" x14ac:dyDescent="0.3">
      <c r="C234" s="368" t="str">
        <f>IF(D234="","-",SUBTOTAL(3,$D$24:D234))</f>
        <v>-</v>
      </c>
      <c r="D234" s="371"/>
      <c r="E234" s="374"/>
      <c r="F234" s="377" t="str">
        <f>IFERROR(VLOOKUP(D234,'employee list'!$C:$E,3,0),"-")</f>
        <v>-</v>
      </c>
      <c r="G234" s="48" t="s">
        <v>44</v>
      </c>
      <c r="H234" s="49" t="s">
        <v>30</v>
      </c>
      <c r="I234" s="60">
        <f t="shared" ref="I234:I251" si="506">SUMIF($J$23:$FR$23,$I$23,J234:FR234)</f>
        <v>0</v>
      </c>
      <c r="J234" s="51">
        <f t="shared" si="494"/>
        <v>0</v>
      </c>
      <c r="K234" s="178">
        <f t="shared" si="495"/>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96"/>
        <v>0</v>
      </c>
      <c r="AR234" s="178">
        <f t="shared" si="497"/>
        <v>0</v>
      </c>
      <c r="BX234" s="51">
        <f t="shared" si="498"/>
        <v>0</v>
      </c>
      <c r="BY234" s="178">
        <f t="shared" si="499"/>
        <v>0</v>
      </c>
      <c r="DD234" s="51">
        <f t="shared" si="500"/>
        <v>0</v>
      </c>
      <c r="DE234" s="178">
        <f t="shared" si="501"/>
        <v>0</v>
      </c>
      <c r="EK234" s="51">
        <f t="shared" si="502"/>
        <v>0</v>
      </c>
      <c r="EL234" s="178">
        <f t="shared" si="503"/>
        <v>0</v>
      </c>
      <c r="FQ234" s="51">
        <f t="shared" si="504"/>
        <v>0</v>
      </c>
      <c r="FR234" s="178">
        <f t="shared" si="505"/>
        <v>0</v>
      </c>
    </row>
    <row r="235" spans="3:174" ht="21" customHeight="1" x14ac:dyDescent="0.3">
      <c r="C235" s="369"/>
      <c r="D235" s="372"/>
      <c r="E235" s="375"/>
      <c r="F235" s="377"/>
      <c r="G235" s="48" t="s">
        <v>44</v>
      </c>
      <c r="H235" s="49" t="s">
        <v>30</v>
      </c>
      <c r="I235" s="60">
        <f t="shared" si="506"/>
        <v>0</v>
      </c>
      <c r="J235" s="51">
        <f t="shared" si="494"/>
        <v>0</v>
      </c>
      <c r="K235" s="178">
        <f t="shared" si="495"/>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96"/>
        <v>0</v>
      </c>
      <c r="AR235" s="178">
        <f t="shared" si="497"/>
        <v>0</v>
      </c>
      <c r="BX235" s="51">
        <f t="shared" si="498"/>
        <v>0</v>
      </c>
      <c r="BY235" s="178">
        <f t="shared" si="499"/>
        <v>0</v>
      </c>
      <c r="DD235" s="51">
        <f t="shared" si="500"/>
        <v>0</v>
      </c>
      <c r="DE235" s="178">
        <f t="shared" si="501"/>
        <v>0</v>
      </c>
      <c r="EK235" s="51">
        <f t="shared" si="502"/>
        <v>0</v>
      </c>
      <c r="EL235" s="178">
        <f t="shared" si="503"/>
        <v>0</v>
      </c>
      <c r="FQ235" s="51">
        <f t="shared" si="504"/>
        <v>0</v>
      </c>
      <c r="FR235" s="178">
        <f t="shared" si="505"/>
        <v>0</v>
      </c>
    </row>
    <row r="236" spans="3:174" ht="21" customHeight="1" x14ac:dyDescent="0.3">
      <c r="C236" s="370"/>
      <c r="D236" s="373"/>
      <c r="E236" s="376"/>
      <c r="F236" s="377"/>
      <c r="G236" s="48" t="s">
        <v>44</v>
      </c>
      <c r="H236" s="49" t="s">
        <v>30</v>
      </c>
      <c r="I236" s="60">
        <f t="shared" si="506"/>
        <v>0</v>
      </c>
      <c r="J236" s="51">
        <f t="shared" si="494"/>
        <v>0</v>
      </c>
      <c r="K236" s="178">
        <f t="shared" si="495"/>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96"/>
        <v>0</v>
      </c>
      <c r="AR236" s="178">
        <f t="shared" si="497"/>
        <v>0</v>
      </c>
      <c r="BX236" s="51">
        <f t="shared" si="498"/>
        <v>0</v>
      </c>
      <c r="BY236" s="178">
        <f t="shared" si="499"/>
        <v>0</v>
      </c>
      <c r="DD236" s="51">
        <f t="shared" si="500"/>
        <v>0</v>
      </c>
      <c r="DE236" s="178">
        <f t="shared" si="501"/>
        <v>0</v>
      </c>
      <c r="EK236" s="51">
        <f t="shared" si="502"/>
        <v>0</v>
      </c>
      <c r="EL236" s="178">
        <f t="shared" si="503"/>
        <v>0</v>
      </c>
      <c r="FQ236" s="51">
        <f t="shared" si="504"/>
        <v>0</v>
      </c>
      <c r="FR236" s="178">
        <f t="shared" si="505"/>
        <v>0</v>
      </c>
    </row>
    <row r="237" spans="3:174" ht="21" customHeight="1" x14ac:dyDescent="0.3">
      <c r="C237" s="368" t="str">
        <f>IF(D237="","-",SUBTOTAL(3,$D$24:D237))</f>
        <v>-</v>
      </c>
      <c r="D237" s="371"/>
      <c r="E237" s="374"/>
      <c r="F237" s="377" t="str">
        <f>IFERROR(VLOOKUP(D237,'employee list'!$C:$E,3,0),"-")</f>
        <v>-</v>
      </c>
      <c r="G237" s="48" t="s">
        <v>44</v>
      </c>
      <c r="H237" s="49" t="s">
        <v>30</v>
      </c>
      <c r="I237" s="60">
        <f t="shared" si="506"/>
        <v>0</v>
      </c>
      <c r="J237" s="51">
        <f t="shared" si="494"/>
        <v>0</v>
      </c>
      <c r="K237" s="178">
        <f t="shared" si="495"/>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96"/>
        <v>0</v>
      </c>
      <c r="AR237" s="178">
        <f t="shared" si="497"/>
        <v>0</v>
      </c>
      <c r="BX237" s="51">
        <f t="shared" si="498"/>
        <v>0</v>
      </c>
      <c r="BY237" s="178">
        <f t="shared" si="499"/>
        <v>0</v>
      </c>
      <c r="DD237" s="51">
        <f t="shared" si="500"/>
        <v>0</v>
      </c>
      <c r="DE237" s="178">
        <f t="shared" si="501"/>
        <v>0</v>
      </c>
      <c r="EK237" s="51">
        <f t="shared" si="502"/>
        <v>0</v>
      </c>
      <c r="EL237" s="178">
        <f t="shared" si="503"/>
        <v>0</v>
      </c>
      <c r="FQ237" s="51">
        <f t="shared" si="504"/>
        <v>0</v>
      </c>
      <c r="FR237" s="178">
        <f t="shared" si="505"/>
        <v>0</v>
      </c>
    </row>
    <row r="238" spans="3:174" ht="21" customHeight="1" x14ac:dyDescent="0.3">
      <c r="C238" s="369"/>
      <c r="D238" s="372"/>
      <c r="E238" s="375"/>
      <c r="F238" s="377"/>
      <c r="G238" s="48" t="s">
        <v>44</v>
      </c>
      <c r="H238" s="49" t="s">
        <v>30</v>
      </c>
      <c r="I238" s="60">
        <f t="shared" si="506"/>
        <v>0</v>
      </c>
      <c r="J238" s="51">
        <f t="shared" si="494"/>
        <v>0</v>
      </c>
      <c r="K238" s="178">
        <f t="shared" si="495"/>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96"/>
        <v>0</v>
      </c>
      <c r="AR238" s="178">
        <f t="shared" si="497"/>
        <v>0</v>
      </c>
      <c r="BX238" s="51">
        <f t="shared" si="498"/>
        <v>0</v>
      </c>
      <c r="BY238" s="178">
        <f t="shared" si="499"/>
        <v>0</v>
      </c>
      <c r="DD238" s="51">
        <f t="shared" si="500"/>
        <v>0</v>
      </c>
      <c r="DE238" s="178">
        <f t="shared" si="501"/>
        <v>0</v>
      </c>
      <c r="EK238" s="51">
        <f t="shared" si="502"/>
        <v>0</v>
      </c>
      <c r="EL238" s="178">
        <f t="shared" si="503"/>
        <v>0</v>
      </c>
      <c r="FQ238" s="51">
        <f t="shared" si="504"/>
        <v>0</v>
      </c>
      <c r="FR238" s="178">
        <f t="shared" si="505"/>
        <v>0</v>
      </c>
    </row>
    <row r="239" spans="3:174" ht="21" customHeight="1" x14ac:dyDescent="0.3">
      <c r="C239" s="370"/>
      <c r="D239" s="373"/>
      <c r="E239" s="376"/>
      <c r="F239" s="377"/>
      <c r="G239" s="48" t="s">
        <v>44</v>
      </c>
      <c r="H239" s="49" t="s">
        <v>30</v>
      </c>
      <c r="I239" s="60">
        <f t="shared" si="506"/>
        <v>0</v>
      </c>
      <c r="J239" s="51">
        <f t="shared" si="494"/>
        <v>0</v>
      </c>
      <c r="K239" s="178">
        <f t="shared" si="495"/>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96"/>
        <v>0</v>
      </c>
      <c r="AR239" s="178">
        <f t="shared" si="497"/>
        <v>0</v>
      </c>
      <c r="BX239" s="51">
        <f t="shared" si="498"/>
        <v>0</v>
      </c>
      <c r="BY239" s="178">
        <f t="shared" si="499"/>
        <v>0</v>
      </c>
      <c r="DD239" s="51">
        <f t="shared" si="500"/>
        <v>0</v>
      </c>
      <c r="DE239" s="178">
        <f t="shared" si="501"/>
        <v>0</v>
      </c>
      <c r="EK239" s="51">
        <f t="shared" si="502"/>
        <v>0</v>
      </c>
      <c r="EL239" s="178">
        <f t="shared" si="503"/>
        <v>0</v>
      </c>
      <c r="FQ239" s="51">
        <f t="shared" si="504"/>
        <v>0</v>
      </c>
      <c r="FR239" s="178">
        <f t="shared" si="505"/>
        <v>0</v>
      </c>
    </row>
    <row r="240" spans="3:174" ht="21" customHeight="1" x14ac:dyDescent="0.3">
      <c r="C240" s="368" t="str">
        <f>IF(D240="","-",SUBTOTAL(3,$D$24:D240))</f>
        <v>-</v>
      </c>
      <c r="D240" s="371"/>
      <c r="E240" s="374"/>
      <c r="F240" s="377" t="str">
        <f>IFERROR(VLOOKUP(D240,'employee list'!$C:$E,3,0),"-")</f>
        <v>-</v>
      </c>
      <c r="G240" s="48" t="s">
        <v>44</v>
      </c>
      <c r="H240" s="49" t="s">
        <v>30</v>
      </c>
      <c r="I240" s="60">
        <f t="shared" si="506"/>
        <v>0</v>
      </c>
      <c r="J240" s="51">
        <f t="shared" si="494"/>
        <v>0</v>
      </c>
      <c r="K240" s="178">
        <f t="shared" si="495"/>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96"/>
        <v>0</v>
      </c>
      <c r="AR240" s="178">
        <f t="shared" si="497"/>
        <v>0</v>
      </c>
      <c r="BX240" s="51">
        <f t="shared" si="498"/>
        <v>0</v>
      </c>
      <c r="BY240" s="178">
        <f t="shared" si="499"/>
        <v>0</v>
      </c>
      <c r="DD240" s="51">
        <f t="shared" si="500"/>
        <v>0</v>
      </c>
      <c r="DE240" s="178">
        <f t="shared" si="501"/>
        <v>0</v>
      </c>
      <c r="EK240" s="51">
        <f t="shared" si="502"/>
        <v>0</v>
      </c>
      <c r="EL240" s="178">
        <f t="shared" si="503"/>
        <v>0</v>
      </c>
      <c r="FQ240" s="51">
        <f t="shared" si="504"/>
        <v>0</v>
      </c>
      <c r="FR240" s="178">
        <f t="shared" si="505"/>
        <v>0</v>
      </c>
    </row>
    <row r="241" spans="3:174" ht="21" customHeight="1" x14ac:dyDescent="0.3">
      <c r="C241" s="369"/>
      <c r="D241" s="372"/>
      <c r="E241" s="375"/>
      <c r="F241" s="377"/>
      <c r="G241" s="48" t="s">
        <v>44</v>
      </c>
      <c r="H241" s="49" t="s">
        <v>30</v>
      </c>
      <c r="I241" s="60">
        <f t="shared" si="506"/>
        <v>0</v>
      </c>
      <c r="J241" s="51">
        <f t="shared" si="494"/>
        <v>0</v>
      </c>
      <c r="K241" s="178">
        <f t="shared" si="495"/>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96"/>
        <v>0</v>
      </c>
      <c r="AR241" s="178">
        <f t="shared" si="497"/>
        <v>0</v>
      </c>
      <c r="BX241" s="51">
        <f t="shared" si="498"/>
        <v>0</v>
      </c>
      <c r="BY241" s="178">
        <f t="shared" si="499"/>
        <v>0</v>
      </c>
      <c r="DD241" s="51">
        <f t="shared" si="500"/>
        <v>0</v>
      </c>
      <c r="DE241" s="178">
        <f t="shared" si="501"/>
        <v>0</v>
      </c>
      <c r="EK241" s="51">
        <f t="shared" si="502"/>
        <v>0</v>
      </c>
      <c r="EL241" s="178">
        <f t="shared" si="503"/>
        <v>0</v>
      </c>
      <c r="FQ241" s="51">
        <f t="shared" si="504"/>
        <v>0</v>
      </c>
      <c r="FR241" s="178">
        <f t="shared" si="505"/>
        <v>0</v>
      </c>
    </row>
    <row r="242" spans="3:174" ht="21" customHeight="1" x14ac:dyDescent="0.3">
      <c r="C242" s="370"/>
      <c r="D242" s="373"/>
      <c r="E242" s="376"/>
      <c r="F242" s="377"/>
      <c r="G242" s="48" t="s">
        <v>44</v>
      </c>
      <c r="H242" s="49" t="s">
        <v>30</v>
      </c>
      <c r="I242" s="60">
        <f t="shared" si="506"/>
        <v>0</v>
      </c>
      <c r="J242" s="51">
        <f t="shared" si="494"/>
        <v>0</v>
      </c>
      <c r="K242" s="178">
        <f t="shared" si="495"/>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96"/>
        <v>0</v>
      </c>
      <c r="AR242" s="178">
        <f t="shared" si="497"/>
        <v>0</v>
      </c>
      <c r="BX242" s="51">
        <f t="shared" si="498"/>
        <v>0</v>
      </c>
      <c r="BY242" s="178">
        <f t="shared" si="499"/>
        <v>0</v>
      </c>
      <c r="DD242" s="51">
        <f t="shared" si="500"/>
        <v>0</v>
      </c>
      <c r="DE242" s="178">
        <f t="shared" si="501"/>
        <v>0</v>
      </c>
      <c r="EK242" s="51">
        <f t="shared" si="502"/>
        <v>0</v>
      </c>
      <c r="EL242" s="178">
        <f t="shared" si="503"/>
        <v>0</v>
      </c>
      <c r="FQ242" s="51">
        <f t="shared" si="504"/>
        <v>0</v>
      </c>
      <c r="FR242" s="178">
        <f t="shared" si="505"/>
        <v>0</v>
      </c>
    </row>
    <row r="243" spans="3:174" ht="21" customHeight="1" x14ac:dyDescent="0.3">
      <c r="C243" s="368" t="str">
        <f>IF(D243="","-",SUBTOTAL(3,$D$24:D243))</f>
        <v>-</v>
      </c>
      <c r="D243" s="371"/>
      <c r="E243" s="374"/>
      <c r="F243" s="377" t="str">
        <f>IFERROR(VLOOKUP(D243,'employee list'!$C:$E,3,0),"-")</f>
        <v>-</v>
      </c>
      <c r="G243" s="48" t="s">
        <v>44</v>
      </c>
      <c r="H243" s="49" t="s">
        <v>30</v>
      </c>
      <c r="I243" s="60">
        <f t="shared" si="506"/>
        <v>0</v>
      </c>
      <c r="J243" s="51">
        <f t="shared" si="494"/>
        <v>0</v>
      </c>
      <c r="K243" s="178">
        <f t="shared" si="495"/>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96"/>
        <v>0</v>
      </c>
      <c r="AR243" s="178">
        <f t="shared" si="497"/>
        <v>0</v>
      </c>
      <c r="BX243" s="51">
        <f t="shared" si="498"/>
        <v>0</v>
      </c>
      <c r="BY243" s="178">
        <f t="shared" si="499"/>
        <v>0</v>
      </c>
      <c r="DD243" s="51">
        <f t="shared" si="500"/>
        <v>0</v>
      </c>
      <c r="DE243" s="178">
        <f t="shared" si="501"/>
        <v>0</v>
      </c>
      <c r="EK243" s="51">
        <f t="shared" si="502"/>
        <v>0</v>
      </c>
      <c r="EL243" s="178">
        <f t="shared" si="503"/>
        <v>0</v>
      </c>
      <c r="FQ243" s="51">
        <f t="shared" si="504"/>
        <v>0</v>
      </c>
      <c r="FR243" s="178">
        <f t="shared" si="505"/>
        <v>0</v>
      </c>
    </row>
    <row r="244" spans="3:174" ht="21" customHeight="1" x14ac:dyDescent="0.3">
      <c r="C244" s="369"/>
      <c r="D244" s="372"/>
      <c r="E244" s="375"/>
      <c r="F244" s="377"/>
      <c r="G244" s="48" t="s">
        <v>44</v>
      </c>
      <c r="H244" s="49" t="s">
        <v>30</v>
      </c>
      <c r="I244" s="60">
        <f t="shared" si="506"/>
        <v>0</v>
      </c>
      <c r="J244" s="51">
        <f t="shared" si="494"/>
        <v>0</v>
      </c>
      <c r="K244" s="178">
        <f t="shared" si="495"/>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96"/>
        <v>0</v>
      </c>
      <c r="AR244" s="178">
        <f t="shared" si="497"/>
        <v>0</v>
      </c>
      <c r="BX244" s="51">
        <f t="shared" si="498"/>
        <v>0</v>
      </c>
      <c r="BY244" s="178">
        <f t="shared" si="499"/>
        <v>0</v>
      </c>
      <c r="DD244" s="51">
        <f t="shared" si="500"/>
        <v>0</v>
      </c>
      <c r="DE244" s="178">
        <f t="shared" si="501"/>
        <v>0</v>
      </c>
      <c r="EK244" s="51">
        <f t="shared" si="502"/>
        <v>0</v>
      </c>
      <c r="EL244" s="178">
        <f t="shared" si="503"/>
        <v>0</v>
      </c>
      <c r="FQ244" s="51">
        <f t="shared" si="504"/>
        <v>0</v>
      </c>
      <c r="FR244" s="178">
        <f t="shared" si="505"/>
        <v>0</v>
      </c>
    </row>
    <row r="245" spans="3:174" ht="21" customHeight="1" x14ac:dyDescent="0.3">
      <c r="C245" s="370"/>
      <c r="D245" s="373"/>
      <c r="E245" s="376"/>
      <c r="F245" s="377"/>
      <c r="G245" s="48" t="s">
        <v>44</v>
      </c>
      <c r="H245" s="49" t="s">
        <v>30</v>
      </c>
      <c r="I245" s="60">
        <f t="shared" si="506"/>
        <v>0</v>
      </c>
      <c r="J245" s="51">
        <f t="shared" si="494"/>
        <v>0</v>
      </c>
      <c r="K245" s="178">
        <f t="shared" si="495"/>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96"/>
        <v>0</v>
      </c>
      <c r="AR245" s="178">
        <f t="shared" si="497"/>
        <v>0</v>
      </c>
      <c r="BX245" s="51">
        <f t="shared" si="498"/>
        <v>0</v>
      </c>
      <c r="BY245" s="178">
        <f t="shared" si="499"/>
        <v>0</v>
      </c>
      <c r="DD245" s="51">
        <f t="shared" si="500"/>
        <v>0</v>
      </c>
      <c r="DE245" s="178">
        <f t="shared" si="501"/>
        <v>0</v>
      </c>
      <c r="EK245" s="51">
        <f t="shared" si="502"/>
        <v>0</v>
      </c>
      <c r="EL245" s="178">
        <f t="shared" si="503"/>
        <v>0</v>
      </c>
      <c r="FQ245" s="51">
        <f t="shared" si="504"/>
        <v>0</v>
      </c>
      <c r="FR245" s="178">
        <f t="shared" si="505"/>
        <v>0</v>
      </c>
    </row>
    <row r="246" spans="3:174" ht="21" customHeight="1" x14ac:dyDescent="0.3">
      <c r="C246" s="368" t="str">
        <f>IF(D246="","-",SUBTOTAL(3,$D$24:D246))</f>
        <v>-</v>
      </c>
      <c r="D246" s="371"/>
      <c r="E246" s="374"/>
      <c r="F246" s="377" t="str">
        <f>IFERROR(VLOOKUP(D246,'employee list'!$C:$E,3,0),"-")</f>
        <v>-</v>
      </c>
      <c r="G246" s="48" t="s">
        <v>44</v>
      </c>
      <c r="H246" s="49" t="s">
        <v>30</v>
      </c>
      <c r="I246" s="60">
        <f t="shared" si="506"/>
        <v>0</v>
      </c>
      <c r="J246" s="51">
        <f t="shared" si="494"/>
        <v>0</v>
      </c>
      <c r="K246" s="178">
        <f t="shared" si="495"/>
        <v>0</v>
      </c>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51">
        <f t="shared" si="496"/>
        <v>0</v>
      </c>
      <c r="AR246" s="178">
        <f t="shared" si="497"/>
        <v>0</v>
      </c>
      <c r="BX246" s="51">
        <f t="shared" si="498"/>
        <v>0</v>
      </c>
      <c r="BY246" s="178">
        <f t="shared" si="499"/>
        <v>0</v>
      </c>
      <c r="DD246" s="51">
        <f t="shared" si="500"/>
        <v>0</v>
      </c>
      <c r="DE246" s="178">
        <f t="shared" si="501"/>
        <v>0</v>
      </c>
      <c r="EK246" s="51">
        <f t="shared" si="502"/>
        <v>0</v>
      </c>
      <c r="EL246" s="178">
        <f t="shared" si="503"/>
        <v>0</v>
      </c>
      <c r="FQ246" s="51">
        <f t="shared" si="504"/>
        <v>0</v>
      </c>
      <c r="FR246" s="178">
        <f t="shared" si="505"/>
        <v>0</v>
      </c>
    </row>
    <row r="247" spans="3:174" ht="21" customHeight="1" x14ac:dyDescent="0.3">
      <c r="C247" s="369"/>
      <c r="D247" s="372"/>
      <c r="E247" s="375"/>
      <c r="F247" s="377"/>
      <c r="G247" s="48" t="s">
        <v>44</v>
      </c>
      <c r="H247" s="49" t="s">
        <v>30</v>
      </c>
      <c r="I247" s="60">
        <f t="shared" si="506"/>
        <v>0</v>
      </c>
      <c r="J247" s="51">
        <f t="shared" si="494"/>
        <v>0</v>
      </c>
      <c r="K247" s="178">
        <f t="shared" si="495"/>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1">
        <f t="shared" si="496"/>
        <v>0</v>
      </c>
      <c r="AR247" s="178">
        <f t="shared" si="497"/>
        <v>0</v>
      </c>
      <c r="BX247" s="51">
        <f t="shared" si="498"/>
        <v>0</v>
      </c>
      <c r="BY247" s="178">
        <f t="shared" si="499"/>
        <v>0</v>
      </c>
      <c r="DD247" s="51">
        <f t="shared" si="500"/>
        <v>0</v>
      </c>
      <c r="DE247" s="178">
        <f t="shared" si="501"/>
        <v>0</v>
      </c>
      <c r="EK247" s="51">
        <f t="shared" si="502"/>
        <v>0</v>
      </c>
      <c r="EL247" s="178">
        <f t="shared" si="503"/>
        <v>0</v>
      </c>
      <c r="FQ247" s="51">
        <f t="shared" si="504"/>
        <v>0</v>
      </c>
      <c r="FR247" s="178">
        <f t="shared" si="505"/>
        <v>0</v>
      </c>
    </row>
    <row r="248" spans="3:174" ht="21" customHeight="1" x14ac:dyDescent="0.3">
      <c r="C248" s="370"/>
      <c r="D248" s="373"/>
      <c r="E248" s="376"/>
      <c r="F248" s="377"/>
      <c r="G248" s="48" t="s">
        <v>44</v>
      </c>
      <c r="H248" s="49" t="s">
        <v>30</v>
      </c>
      <c r="I248" s="60">
        <f t="shared" si="506"/>
        <v>0</v>
      </c>
      <c r="J248" s="51">
        <f t="shared" si="494"/>
        <v>0</v>
      </c>
      <c r="K248" s="178">
        <f t="shared" si="495"/>
        <v>0</v>
      </c>
      <c r="L248" s="58"/>
      <c r="M248" s="58"/>
      <c r="N248" s="58"/>
      <c r="O248" s="58"/>
      <c r="P248" s="58"/>
      <c r="Q248" s="58"/>
      <c r="R248" s="58"/>
      <c r="S248" s="58"/>
      <c r="T248" s="58"/>
      <c r="U248" s="58"/>
      <c r="V248" s="58"/>
      <c r="W248" s="58"/>
      <c r="X248" s="58"/>
      <c r="Y248" s="58"/>
      <c r="Z248" s="58"/>
      <c r="AA248" s="58"/>
      <c r="AB248" s="58"/>
      <c r="AC248" s="58"/>
      <c r="AD248" s="58"/>
      <c r="AE248" s="58"/>
      <c r="AF248" s="58"/>
      <c r="AG248" s="58"/>
      <c r="AH248" s="58"/>
      <c r="AI248" s="58"/>
      <c r="AJ248" s="58"/>
      <c r="AK248" s="58"/>
      <c r="AL248" s="58"/>
      <c r="AM248" s="58"/>
      <c r="AN248" s="58"/>
      <c r="AO248" s="58"/>
      <c r="AP248" s="58"/>
      <c r="AQ248" s="51">
        <f t="shared" si="496"/>
        <v>0</v>
      </c>
      <c r="AR248" s="178">
        <f t="shared" si="497"/>
        <v>0</v>
      </c>
      <c r="BX248" s="51">
        <f t="shared" si="498"/>
        <v>0</v>
      </c>
      <c r="BY248" s="178">
        <f t="shared" si="499"/>
        <v>0</v>
      </c>
      <c r="DD248" s="51">
        <f t="shared" si="500"/>
        <v>0</v>
      </c>
      <c r="DE248" s="178">
        <f t="shared" si="501"/>
        <v>0</v>
      </c>
      <c r="EK248" s="51">
        <f t="shared" si="502"/>
        <v>0</v>
      </c>
      <c r="EL248" s="178">
        <f t="shared" si="503"/>
        <v>0</v>
      </c>
      <c r="FQ248" s="51">
        <f t="shared" si="504"/>
        <v>0</v>
      </c>
      <c r="FR248" s="178">
        <f t="shared" si="505"/>
        <v>0</v>
      </c>
    </row>
    <row r="249" spans="3:174" ht="21" customHeight="1" x14ac:dyDescent="0.3">
      <c r="C249" s="368" t="str">
        <f>IF(D249="","-",SUBTOTAL(3,$D$24:D249))</f>
        <v>-</v>
      </c>
      <c r="D249" s="371"/>
      <c r="E249" s="374"/>
      <c r="F249" s="377" t="str">
        <f>IFERROR(VLOOKUP(D249,'employee list'!$C:$E,3,0),"-")</f>
        <v>-</v>
      </c>
      <c r="G249" s="48" t="s">
        <v>44</v>
      </c>
      <c r="H249" s="49" t="s">
        <v>30</v>
      </c>
      <c r="I249" s="60">
        <f t="shared" si="506"/>
        <v>0</v>
      </c>
      <c r="J249" s="51">
        <f t="shared" si="494"/>
        <v>0</v>
      </c>
      <c r="K249" s="178">
        <f t="shared" si="495"/>
        <v>0</v>
      </c>
      <c r="L249" s="48"/>
      <c r="M249" s="48"/>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51">
        <f t="shared" si="496"/>
        <v>0</v>
      </c>
      <c r="AR249" s="178">
        <f t="shared" si="497"/>
        <v>0</v>
      </c>
      <c r="BX249" s="51">
        <f t="shared" si="498"/>
        <v>0</v>
      </c>
      <c r="BY249" s="178">
        <f t="shared" si="499"/>
        <v>0</v>
      </c>
      <c r="DD249" s="51">
        <f t="shared" si="500"/>
        <v>0</v>
      </c>
      <c r="DE249" s="178">
        <f t="shared" si="501"/>
        <v>0</v>
      </c>
      <c r="EK249" s="51">
        <f t="shared" si="502"/>
        <v>0</v>
      </c>
      <c r="EL249" s="178">
        <f t="shared" si="503"/>
        <v>0</v>
      </c>
      <c r="FQ249" s="51">
        <f t="shared" si="504"/>
        <v>0</v>
      </c>
      <c r="FR249" s="178">
        <f t="shared" si="505"/>
        <v>0</v>
      </c>
    </row>
    <row r="250" spans="3:174" ht="21" customHeight="1" x14ac:dyDescent="0.3">
      <c r="C250" s="369"/>
      <c r="D250" s="372"/>
      <c r="E250" s="375"/>
      <c r="F250" s="377"/>
      <c r="G250" s="48" t="s">
        <v>44</v>
      </c>
      <c r="H250" s="49" t="s">
        <v>30</v>
      </c>
      <c r="I250" s="60">
        <f t="shared" si="506"/>
        <v>0</v>
      </c>
      <c r="J250" s="51">
        <f t="shared" si="494"/>
        <v>0</v>
      </c>
      <c r="K250" s="178">
        <f t="shared" si="495"/>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1">
        <f t="shared" si="496"/>
        <v>0</v>
      </c>
      <c r="AR250" s="178">
        <f t="shared" si="497"/>
        <v>0</v>
      </c>
      <c r="BX250" s="51">
        <f t="shared" si="498"/>
        <v>0</v>
      </c>
      <c r="BY250" s="178">
        <f t="shared" si="499"/>
        <v>0</v>
      </c>
      <c r="DD250" s="51">
        <f t="shared" si="500"/>
        <v>0</v>
      </c>
      <c r="DE250" s="178">
        <f t="shared" si="501"/>
        <v>0</v>
      </c>
      <c r="EK250" s="51">
        <f t="shared" si="502"/>
        <v>0</v>
      </c>
      <c r="EL250" s="178">
        <f t="shared" si="503"/>
        <v>0</v>
      </c>
      <c r="FQ250" s="51">
        <f t="shared" si="504"/>
        <v>0</v>
      </c>
      <c r="FR250" s="178">
        <f t="shared" si="505"/>
        <v>0</v>
      </c>
    </row>
    <row r="251" spans="3:174" ht="21" customHeight="1" x14ac:dyDescent="0.3">
      <c r="C251" s="370"/>
      <c r="D251" s="373"/>
      <c r="E251" s="376"/>
      <c r="F251" s="377"/>
      <c r="G251" s="48" t="s">
        <v>44</v>
      </c>
      <c r="H251" s="49" t="s">
        <v>30</v>
      </c>
      <c r="I251" s="60">
        <f t="shared" si="506"/>
        <v>0</v>
      </c>
      <c r="J251" s="51">
        <f t="shared" si="494"/>
        <v>0</v>
      </c>
      <c r="K251" s="178">
        <f t="shared" si="495"/>
        <v>0</v>
      </c>
      <c r="L251" s="58"/>
      <c r="M251" s="58"/>
      <c r="N251" s="58"/>
      <c r="O251" s="58"/>
      <c r="P251" s="58"/>
      <c r="Q251" s="58"/>
      <c r="R251" s="58"/>
      <c r="S251" s="58"/>
      <c r="T251" s="58"/>
      <c r="U251" s="58"/>
      <c r="V251" s="58"/>
      <c r="W251" s="58"/>
      <c r="X251" s="58"/>
      <c r="Y251" s="58"/>
      <c r="Z251" s="58"/>
      <c r="AA251" s="58"/>
      <c r="AB251" s="58"/>
      <c r="AC251" s="58"/>
      <c r="AD251" s="58"/>
      <c r="AE251" s="58"/>
      <c r="AF251" s="58"/>
      <c r="AG251" s="58"/>
      <c r="AH251" s="58"/>
      <c r="AI251" s="58"/>
      <c r="AJ251" s="58"/>
      <c r="AK251" s="58"/>
      <c r="AL251" s="58"/>
      <c r="AM251" s="58"/>
      <c r="AN251" s="58"/>
      <c r="AO251" s="58"/>
      <c r="AP251" s="58"/>
      <c r="AQ251" s="51">
        <f t="shared" si="496"/>
        <v>0</v>
      </c>
      <c r="AR251" s="178">
        <f t="shared" si="497"/>
        <v>0</v>
      </c>
      <c r="BX251" s="51">
        <f t="shared" si="498"/>
        <v>0</v>
      </c>
      <c r="BY251" s="178">
        <f t="shared" si="499"/>
        <v>0</v>
      </c>
      <c r="DD251" s="51">
        <f t="shared" si="500"/>
        <v>0</v>
      </c>
      <c r="DE251" s="178">
        <f t="shared" si="501"/>
        <v>0</v>
      </c>
      <c r="EK251" s="51">
        <f t="shared" si="502"/>
        <v>0</v>
      </c>
      <c r="EL251" s="178">
        <f t="shared" si="503"/>
        <v>0</v>
      </c>
      <c r="FQ251" s="51">
        <f t="shared" si="504"/>
        <v>0</v>
      </c>
      <c r="FR251" s="178">
        <f t="shared" si="505"/>
        <v>0</v>
      </c>
    </row>
  </sheetData>
  <autoFilter ref="B23:GX251" xr:uid="{00000000-0001-0000-0000-000000000000}"/>
  <mergeCells count="453">
    <mergeCell ref="C162:C164"/>
    <mergeCell ref="D141:D143"/>
    <mergeCell ref="E141:E143"/>
    <mergeCell ref="F141:F143"/>
    <mergeCell ref="D144:D146"/>
    <mergeCell ref="E144:E146"/>
    <mergeCell ref="C144:C146"/>
    <mergeCell ref="C147:C149"/>
    <mergeCell ref="C150:C152"/>
    <mergeCell ref="D150:D152"/>
    <mergeCell ref="E150:E152"/>
    <mergeCell ref="F150:F152"/>
    <mergeCell ref="C153:C155"/>
    <mergeCell ref="C156:C158"/>
    <mergeCell ref="C159:C161"/>
    <mergeCell ref="F156:F158"/>
    <mergeCell ref="D159:D161"/>
    <mergeCell ref="E159:E161"/>
    <mergeCell ref="D153:D155"/>
    <mergeCell ref="E153:E155"/>
    <mergeCell ref="F153:F155"/>
    <mergeCell ref="F159:F161"/>
    <mergeCell ref="F144:F146"/>
    <mergeCell ref="D147:D149"/>
    <mergeCell ref="E147:E149"/>
    <mergeCell ref="F147:F149"/>
    <mergeCell ref="D162:D164"/>
    <mergeCell ref="E162:E164"/>
    <mergeCell ref="F162:F164"/>
    <mergeCell ref="D156:D158"/>
    <mergeCell ref="E156:E158"/>
    <mergeCell ref="C114:C116"/>
    <mergeCell ref="D114:D116"/>
    <mergeCell ref="E117:E119"/>
    <mergeCell ref="D120:D122"/>
    <mergeCell ref="C138:C140"/>
    <mergeCell ref="D138:D140"/>
    <mergeCell ref="E138:E140"/>
    <mergeCell ref="F138:F140"/>
    <mergeCell ref="C141:C143"/>
    <mergeCell ref="C132:C134"/>
    <mergeCell ref="D132:D134"/>
    <mergeCell ref="E132:E134"/>
    <mergeCell ref="F132:F134"/>
    <mergeCell ref="C135:C137"/>
    <mergeCell ref="D135:D137"/>
    <mergeCell ref="E135:E137"/>
    <mergeCell ref="F135:F137"/>
    <mergeCell ref="F129:F131"/>
    <mergeCell ref="E129:E131"/>
    <mergeCell ref="C129:C131"/>
    <mergeCell ref="D129:D131"/>
    <mergeCell ref="E126:E128"/>
    <mergeCell ref="C111:C113"/>
    <mergeCell ref="C123:C125"/>
    <mergeCell ref="D123:D125"/>
    <mergeCell ref="E111:E113"/>
    <mergeCell ref="E114:E116"/>
    <mergeCell ref="E120:E122"/>
    <mergeCell ref="E123:E125"/>
    <mergeCell ref="F111:F113"/>
    <mergeCell ref="C117:C119"/>
    <mergeCell ref="D117:D119"/>
    <mergeCell ref="C120:C122"/>
    <mergeCell ref="D111:D113"/>
    <mergeCell ref="F114:F116"/>
    <mergeCell ref="F117:F119"/>
    <mergeCell ref="F120:F122"/>
    <mergeCell ref="F123:F125"/>
    <mergeCell ref="F126:F128"/>
    <mergeCell ref="C126:C128"/>
    <mergeCell ref="D126:D128"/>
    <mergeCell ref="E99:E101"/>
    <mergeCell ref="D99:D101"/>
    <mergeCell ref="C99:C101"/>
    <mergeCell ref="F99:F101"/>
    <mergeCell ref="C102:C104"/>
    <mergeCell ref="D102:D104"/>
    <mergeCell ref="E102:E104"/>
    <mergeCell ref="F102:F104"/>
    <mergeCell ref="F108:F110"/>
    <mergeCell ref="E105:E107"/>
    <mergeCell ref="E108:E110"/>
    <mergeCell ref="C105:C107"/>
    <mergeCell ref="C108:C110"/>
    <mergeCell ref="D108:D110"/>
    <mergeCell ref="D105:D107"/>
    <mergeCell ref="F105:F107"/>
    <mergeCell ref="DD19:DE19"/>
    <mergeCell ref="DD20:DE20"/>
    <mergeCell ref="E57:E59"/>
    <mergeCell ref="F57:F59"/>
    <mergeCell ref="C63:C65"/>
    <mergeCell ref="D63:D65"/>
    <mergeCell ref="E63:E65"/>
    <mergeCell ref="F63:F65"/>
    <mergeCell ref="C51:C53"/>
    <mergeCell ref="D51:D53"/>
    <mergeCell ref="C57:C59"/>
    <mergeCell ref="D57:D59"/>
    <mergeCell ref="E51:E53"/>
    <mergeCell ref="F51:F53"/>
    <mergeCell ref="C54:C56"/>
    <mergeCell ref="D54:D56"/>
    <mergeCell ref="E54:E56"/>
    <mergeCell ref="F54:F56"/>
    <mergeCell ref="C27:C29"/>
    <mergeCell ref="D27:D29"/>
    <mergeCell ref="E27:E29"/>
    <mergeCell ref="F39:F41"/>
    <mergeCell ref="F48:F50"/>
    <mergeCell ref="AQ12:AR12"/>
    <mergeCell ref="J12:K12"/>
    <mergeCell ref="J15:K15"/>
    <mergeCell ref="H15:I15"/>
    <mergeCell ref="H16:I16"/>
    <mergeCell ref="H17:I17"/>
    <mergeCell ref="F17:G17"/>
    <mergeCell ref="FQ15:FR15"/>
    <mergeCell ref="EK12:EL12"/>
    <mergeCell ref="DD17:DE17"/>
    <mergeCell ref="DD13:DE13"/>
    <mergeCell ref="H13:I13"/>
    <mergeCell ref="DD12:DE12"/>
    <mergeCell ref="DD16:DE16"/>
    <mergeCell ref="DD14:DE14"/>
    <mergeCell ref="BX12:BY12"/>
    <mergeCell ref="BX15:BY15"/>
    <mergeCell ref="BX13:BY13"/>
    <mergeCell ref="BX14:BY14"/>
    <mergeCell ref="BX17:BY17"/>
    <mergeCell ref="BX16:BY16"/>
    <mergeCell ref="H2:I2"/>
    <mergeCell ref="H3:I3"/>
    <mergeCell ref="E5:E7"/>
    <mergeCell ref="F15:G15"/>
    <mergeCell ref="C66:C68"/>
    <mergeCell ref="D66:D68"/>
    <mergeCell ref="E66:E68"/>
    <mergeCell ref="F66:F68"/>
    <mergeCell ref="C60:C62"/>
    <mergeCell ref="D60:D62"/>
    <mergeCell ref="E60:E62"/>
    <mergeCell ref="F60:F62"/>
    <mergeCell ref="E2:E3"/>
    <mergeCell ref="E15:E17"/>
    <mergeCell ref="F2:G2"/>
    <mergeCell ref="F3:G3"/>
    <mergeCell ref="F14:G14"/>
    <mergeCell ref="F13:G13"/>
    <mergeCell ref="F5:G5"/>
    <mergeCell ref="F16:G16"/>
    <mergeCell ref="H14:I14"/>
    <mergeCell ref="C48:C50"/>
    <mergeCell ref="D48:D50"/>
    <mergeCell ref="E48:E50"/>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EK5:EL5"/>
    <mergeCell ref="EK6:EL6"/>
    <mergeCell ref="EK7:EL7"/>
    <mergeCell ref="EK8:EL8"/>
    <mergeCell ref="EK9:EL9"/>
    <mergeCell ref="EK10:EL10"/>
    <mergeCell ref="EK11:EL11"/>
    <mergeCell ref="EK13:EL13"/>
    <mergeCell ref="EK14:EL14"/>
    <mergeCell ref="FQ5:FR5"/>
    <mergeCell ref="FQ6:FR6"/>
    <mergeCell ref="FQ7:FR7"/>
    <mergeCell ref="FQ8:FR8"/>
    <mergeCell ref="FQ9:FR9"/>
    <mergeCell ref="FQ10:FR10"/>
    <mergeCell ref="FQ11:FR11"/>
    <mergeCell ref="FQ13:FR13"/>
    <mergeCell ref="FQ14:FR14"/>
    <mergeCell ref="FQ12:FR12"/>
    <mergeCell ref="F69:F71"/>
    <mergeCell ref="E39:E41"/>
    <mergeCell ref="J9:K9"/>
    <mergeCell ref="J10:K10"/>
    <mergeCell ref="EK15:EL15"/>
    <mergeCell ref="DD15:DE15"/>
    <mergeCell ref="AQ15:AR15"/>
    <mergeCell ref="J13:K13"/>
    <mergeCell ref="AQ16:AR16"/>
    <mergeCell ref="AQ17:AR17"/>
    <mergeCell ref="AQ13:AR13"/>
    <mergeCell ref="AQ14:AR14"/>
    <mergeCell ref="J14:K14"/>
    <mergeCell ref="F45:F47"/>
    <mergeCell ref="E42:E44"/>
    <mergeCell ref="F42:F44"/>
    <mergeCell ref="DD18:DE18"/>
    <mergeCell ref="E22:E23"/>
    <mergeCell ref="F22:F23"/>
    <mergeCell ref="G22:G23"/>
    <mergeCell ref="E8:E14"/>
    <mergeCell ref="E18:E20"/>
    <mergeCell ref="F18:G18"/>
    <mergeCell ref="H18:I18"/>
    <mergeCell ref="DD9:DE9"/>
    <mergeCell ref="DD10:DE10"/>
    <mergeCell ref="EK19:EL19"/>
    <mergeCell ref="EK20:EL20"/>
    <mergeCell ref="BX22:BY22"/>
    <mergeCell ref="F81:F83"/>
    <mergeCell ref="C81:C83"/>
    <mergeCell ref="D81:D83"/>
    <mergeCell ref="E81:E83"/>
    <mergeCell ref="C75:C77"/>
    <mergeCell ref="D75:D77"/>
    <mergeCell ref="E75:E77"/>
    <mergeCell ref="F75:F77"/>
    <mergeCell ref="C72:C74"/>
    <mergeCell ref="D72:D74"/>
    <mergeCell ref="E72:E74"/>
    <mergeCell ref="F72:F74"/>
    <mergeCell ref="C78:C80"/>
    <mergeCell ref="D78:D80"/>
    <mergeCell ref="E78:E80"/>
    <mergeCell ref="F78:F80"/>
    <mergeCell ref="C69:C71"/>
    <mergeCell ref="D69:D71"/>
    <mergeCell ref="E69:E71"/>
    <mergeCell ref="C45:C47"/>
    <mergeCell ref="D45:D47"/>
    <mergeCell ref="E45:E47"/>
    <mergeCell ref="D39:D41"/>
    <mergeCell ref="D33:D35"/>
    <mergeCell ref="E33:E35"/>
    <mergeCell ref="F33:F35"/>
    <mergeCell ref="AQ20:AR20"/>
    <mergeCell ref="AQ19:AR19"/>
    <mergeCell ref="J19:K19"/>
    <mergeCell ref="J20:K20"/>
    <mergeCell ref="C42:C44"/>
    <mergeCell ref="D42:D44"/>
    <mergeCell ref="C22:C23"/>
    <mergeCell ref="C33:C35"/>
    <mergeCell ref="D22:D23"/>
    <mergeCell ref="F20:G20"/>
    <mergeCell ref="H20:I20"/>
    <mergeCell ref="H22:I22"/>
    <mergeCell ref="H19:I19"/>
    <mergeCell ref="F19:G19"/>
    <mergeCell ref="C24:C26"/>
    <mergeCell ref="D24:D26"/>
    <mergeCell ref="E24:E26"/>
    <mergeCell ref="F24:F26"/>
    <mergeCell ref="C30:C32"/>
    <mergeCell ref="D30:D32"/>
    <mergeCell ref="E30:E32"/>
    <mergeCell ref="F27:F29"/>
    <mergeCell ref="C39:C41"/>
    <mergeCell ref="F30:F32"/>
    <mergeCell ref="C36:C38"/>
    <mergeCell ref="D36:D38"/>
    <mergeCell ref="E36:E38"/>
    <mergeCell ref="F36:F38"/>
    <mergeCell ref="C84:C86"/>
    <mergeCell ref="D84:D86"/>
    <mergeCell ref="E84:E86"/>
    <mergeCell ref="F84:F86"/>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6:C98"/>
    <mergeCell ref="D96:D98"/>
    <mergeCell ref="E96:E98"/>
    <mergeCell ref="F96:F98"/>
    <mergeCell ref="C87:C89"/>
    <mergeCell ref="D87:D89"/>
    <mergeCell ref="E87:E89"/>
    <mergeCell ref="F87:F89"/>
    <mergeCell ref="C93:C95"/>
    <mergeCell ref="D93:D95"/>
    <mergeCell ref="E93:E95"/>
    <mergeCell ref="F93:F95"/>
    <mergeCell ref="C90:C92"/>
    <mergeCell ref="D90:D92"/>
    <mergeCell ref="E90:E92"/>
    <mergeCell ref="F90:F92"/>
    <mergeCell ref="C165:C167"/>
    <mergeCell ref="C168:C170"/>
    <mergeCell ref="C171:C173"/>
    <mergeCell ref="D165:D167"/>
    <mergeCell ref="E165:E167"/>
    <mergeCell ref="F165:F167"/>
    <mergeCell ref="D168:D170"/>
    <mergeCell ref="E168:E170"/>
    <mergeCell ref="F168:F170"/>
    <mergeCell ref="D171:D173"/>
    <mergeCell ref="E171:E173"/>
    <mergeCell ref="F171:F173"/>
    <mergeCell ref="C186:C188"/>
    <mergeCell ref="D186:D188"/>
    <mergeCell ref="E186:E188"/>
    <mergeCell ref="F186:F188"/>
    <mergeCell ref="C189:C191"/>
    <mergeCell ref="D189:D191"/>
    <mergeCell ref="E189:E191"/>
    <mergeCell ref="F189:F191"/>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83:C185"/>
    <mergeCell ref="D183:D185"/>
    <mergeCell ref="E183:E185"/>
    <mergeCell ref="F183:F185"/>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98:C200"/>
    <mergeCell ref="D198:D200"/>
    <mergeCell ref="E198:E200"/>
    <mergeCell ref="F198:F200"/>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31:C233"/>
    <mergeCell ref="D231:D233"/>
    <mergeCell ref="E231:E233"/>
    <mergeCell ref="F231:F233"/>
    <mergeCell ref="C234:C236"/>
    <mergeCell ref="D234:D236"/>
    <mergeCell ref="E234:E236"/>
    <mergeCell ref="F234:F236"/>
    <mergeCell ref="C237:C239"/>
    <mergeCell ref="D237:D239"/>
    <mergeCell ref="E237:E239"/>
    <mergeCell ref="F237:F239"/>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46:C248"/>
    <mergeCell ref="D246:D248"/>
    <mergeCell ref="E246:E248"/>
    <mergeCell ref="F246:F248"/>
  </mergeCells>
  <phoneticPr fontId="24" type="noConversion"/>
  <conditionalFormatting sqref="D81:D95 D75:D77 D24:D26 D33:D41 D48:D62">
    <cfRule type="duplicateValues" dxfId="338" priority="15804"/>
  </conditionalFormatting>
  <conditionalFormatting sqref="H17:GW17">
    <cfRule type="cellIs" dxfId="337" priority="11324" operator="lessThan">
      <formula>0.9</formula>
    </cfRule>
  </conditionalFormatting>
  <conditionalFormatting sqref="I24:I251">
    <cfRule type="expression" dxfId="336" priority="8542">
      <formula>$I24&gt;300</formula>
    </cfRule>
  </conditionalFormatting>
  <conditionalFormatting sqref="J24:K251 V87:DN90">
    <cfRule type="expression" dxfId="335" priority="1747">
      <formula>J$23="Sat"</formula>
    </cfRule>
    <cfRule type="expression" dxfId="334" priority="1748">
      <formula>J$23="Sun"</formula>
    </cfRule>
  </conditionalFormatting>
  <conditionalFormatting sqref="J22:FR23 FW78:GV80 EH27:FR31 EJ32:FR32 V99:FR101 V105:FR140 GK39:GK77 FV66:FV83 FV75:GJ75 FS76:GJ77 V102:FU104 FS84:FV86 V39:AT39 V40:BC56 V57:DK59 BD60:DK60 BD81:DG81 V84:DO86 V93:DP98 AQ141:AR251 BX141:BY251 DD141:DE251 EK141:EL251 FQ141:FR251 DL45:DN60 DO45:DP68 DL63:DL83 DX64:DZ64 DX67:DZ67 DP69:DZ80 FS75:FT75 DM75:DO83 BZ81:DC83 DF81:DK83">
    <cfRule type="expression" dxfId="333" priority="11326">
      <formula>J$23="Sat"</formula>
    </cfRule>
    <cfRule type="expression" dxfId="332" priority="11327">
      <formula>J$23="Sun"</formula>
    </cfRule>
  </conditionalFormatting>
  <conditionalFormatting sqref="K24:K251 AR24:AR251 BY24:BY251 DE24:DE251 EL24:EL251 FR24:FR251">
    <cfRule type="expression" dxfId="331" priority="271">
      <formula>K24&gt;40</formula>
    </cfRule>
    <cfRule type="expression" dxfId="330" priority="272">
      <formula>K24&gt;20</formula>
    </cfRule>
  </conditionalFormatting>
  <conditionalFormatting sqref="L96">
    <cfRule type="expression" dxfId="329" priority="29">
      <formula>L$23="Sat"</formula>
    </cfRule>
    <cfRule type="expression" dxfId="328" priority="30">
      <formula>L$23="Sun"</formula>
    </cfRule>
  </conditionalFormatting>
  <conditionalFormatting sqref="L24:U226">
    <cfRule type="expression" dxfId="327" priority="3">
      <formula>L$23="Sat"</formula>
    </cfRule>
    <cfRule type="expression" dxfId="326" priority="4">
      <formula>L$23="Sun"</formula>
    </cfRule>
  </conditionalFormatting>
  <conditionalFormatting sqref="L22:AP23">
    <cfRule type="expression" dxfId="325" priority="11294">
      <formula>L$22=TODAY()</formula>
    </cfRule>
  </conditionalFormatting>
  <conditionalFormatting sqref="Q96 T96">
    <cfRule type="expression" dxfId="324" priority="2">
      <formula>Q$23="Sun"</formula>
    </cfRule>
    <cfRule type="expression" dxfId="323" priority="1">
      <formula>Q$23="Sat"</formula>
    </cfRule>
  </conditionalFormatting>
  <conditionalFormatting sqref="V81:AP83 AS81:BW83 AS85:BW98">
    <cfRule type="expression" dxfId="322" priority="1454">
      <formula>V$23="Sun"</formula>
    </cfRule>
    <cfRule type="expression" dxfId="321" priority="1455">
      <formula>V$23="Sat"</formula>
    </cfRule>
  </conditionalFormatting>
  <conditionalFormatting sqref="V91:AP92">
    <cfRule type="expression" dxfId="320" priority="3933">
      <formula>V$23="Sat"</formula>
    </cfRule>
    <cfRule type="expression" dxfId="319" priority="3932">
      <formula>V$23="Sun"</formula>
    </cfRule>
  </conditionalFormatting>
  <conditionalFormatting sqref="V141:AP226 L227:AP251">
    <cfRule type="expression" dxfId="318" priority="19">
      <formula>L$23="Sat"</formula>
    </cfRule>
    <cfRule type="expression" dxfId="317" priority="20">
      <formula>L$23="Sun"</formula>
    </cfRule>
  </conditionalFormatting>
  <conditionalFormatting sqref="AS22:BW23">
    <cfRule type="expression" dxfId="316" priority="11289">
      <formula>AS$22=TODAY()</formula>
    </cfRule>
  </conditionalFormatting>
  <conditionalFormatting sqref="BD63:DK80">
    <cfRule type="expression" dxfId="315" priority="6448">
      <formula>BD$23="Sun"</formula>
    </cfRule>
    <cfRule type="expression" dxfId="314" priority="6447">
      <formula>BD$23="Sat"</formula>
    </cfRule>
  </conditionalFormatting>
  <conditionalFormatting sqref="BD82:DK83">
    <cfRule type="expression" dxfId="313" priority="6581">
      <formula>BD$23="Sat"</formula>
    </cfRule>
    <cfRule type="expression" dxfId="312" priority="6582">
      <formula>BD$23="Sun"</formula>
    </cfRule>
  </conditionalFormatting>
  <conditionalFormatting sqref="BD61:DL62">
    <cfRule type="expression" dxfId="311" priority="1789">
      <formula>BD$23="Sat"</formula>
    </cfRule>
    <cfRule type="expression" dxfId="310" priority="1790">
      <formula>BD$23="Sun"</formula>
    </cfRule>
  </conditionalFormatting>
  <conditionalFormatting sqref="BD24:FR25 EA69:EB77">
    <cfRule type="expression" dxfId="309" priority="3102">
      <formula>BD$23="Sat"</formula>
    </cfRule>
    <cfRule type="expression" dxfId="308" priority="3103">
      <formula>BD$23="Sun"</formula>
    </cfRule>
  </conditionalFormatting>
  <conditionalFormatting sqref="BZ22:DC23 EM22:FP23">
    <cfRule type="expression" dxfId="307" priority="11325">
      <formula>BZ$22=TODAY()</formula>
    </cfRule>
  </conditionalFormatting>
  <conditionalFormatting sqref="DF22:EJ23">
    <cfRule type="expression" dxfId="306" priority="11279">
      <formula>DF$22=TODAY()</formula>
    </cfRule>
  </conditionalFormatting>
  <conditionalFormatting sqref="DO69:DO74">
    <cfRule type="expression" dxfId="305" priority="1719">
      <formula>DO$23="Sat"</formula>
    </cfRule>
    <cfRule type="expression" dxfId="304" priority="1720">
      <formula>DO$23="Sun"</formula>
    </cfRule>
  </conditionalFormatting>
  <conditionalFormatting sqref="DO87:DO88">
    <cfRule type="expression" dxfId="303" priority="1713">
      <formula>DO$23="Sat"</formula>
    </cfRule>
    <cfRule type="expression" dxfId="302" priority="1714">
      <formula>DO$23="Sun"</formula>
    </cfRule>
  </conditionalFormatting>
  <conditionalFormatting sqref="DO89:DP91">
    <cfRule type="expression" dxfId="301" priority="1679">
      <formula>DO$23="Sat"</formula>
    </cfRule>
    <cfRule type="expression" dxfId="300" priority="1680">
      <formula>DO$23="Sun"</formula>
    </cfRule>
  </conditionalFormatting>
  <conditionalFormatting sqref="DP81:FU83 FW82:FX83">
    <cfRule type="expression" dxfId="299" priority="5426">
      <formula>DP$23="Sat"</formula>
    </cfRule>
    <cfRule type="expression" dxfId="298" priority="5427">
      <formula>DP$23="Sun"</formula>
    </cfRule>
  </conditionalFormatting>
  <conditionalFormatting sqref="DQ64:DW65">
    <cfRule type="expression" dxfId="297" priority="6162">
      <formula>DQ$23="Sat"</formula>
    </cfRule>
    <cfRule type="expression" dxfId="296" priority="6163">
      <formula>DQ$23="Sun"</formula>
    </cfRule>
  </conditionalFormatting>
  <conditionalFormatting sqref="DQ67:DW68">
    <cfRule type="expression" dxfId="295" priority="6161">
      <formula>DQ$23="Sun"</formula>
    </cfRule>
    <cfRule type="expression" dxfId="294" priority="6160">
      <formula>DQ$23="Sat"</formula>
    </cfRule>
  </conditionalFormatting>
  <conditionalFormatting sqref="DQ63:DZ63">
    <cfRule type="expression" dxfId="293" priority="6461">
      <formula>DQ$23="Sat"</formula>
    </cfRule>
    <cfRule type="expression" dxfId="292" priority="6462">
      <formula>DQ$23="Sun"</formula>
    </cfRule>
  </conditionalFormatting>
  <conditionalFormatting sqref="DQ66:DZ66">
    <cfRule type="expression" dxfId="291" priority="6459">
      <formula>DQ$23="Sat"</formula>
    </cfRule>
    <cfRule type="expression" dxfId="290" priority="6460">
      <formula>DQ$23="Sun"</formula>
    </cfRule>
  </conditionalFormatting>
  <conditionalFormatting sqref="DQ60:FR62 DM61:DN74">
    <cfRule type="expression" dxfId="289" priority="6093">
      <formula>DM$23="Sun"</formula>
    </cfRule>
    <cfRule type="expression" dxfId="288" priority="6092">
      <formula>DM$23="Sat"</formula>
    </cfRule>
  </conditionalFormatting>
  <conditionalFormatting sqref="DQ84:FR98">
    <cfRule type="expression" dxfId="287" priority="1629">
      <formula>DQ$23="Sat"</formula>
    </cfRule>
    <cfRule type="expression" dxfId="286" priority="1630">
      <formula>DQ$23="Sun"</formula>
    </cfRule>
  </conditionalFormatting>
  <conditionalFormatting sqref="DX65:EB65">
    <cfRule type="expression" dxfId="285" priority="6115">
      <formula>DX$23="Sun"</formula>
    </cfRule>
    <cfRule type="expression" dxfId="284" priority="6114">
      <formula>DX$23="Sat"</formula>
    </cfRule>
  </conditionalFormatting>
  <conditionalFormatting sqref="DX68:EB68">
    <cfRule type="expression" dxfId="283" priority="6113">
      <formula>DX$23="Sun"</formula>
    </cfRule>
    <cfRule type="expression" dxfId="282" priority="6112">
      <formula>DX$23="Sat"</formula>
    </cfRule>
  </conditionalFormatting>
  <conditionalFormatting sqref="EA63:EB64">
    <cfRule type="expression" dxfId="281" priority="6090">
      <formula>EA$23="Sat"</formula>
    </cfRule>
    <cfRule type="expression" dxfId="280" priority="6091">
      <formula>EA$23="Sun"</formula>
    </cfRule>
  </conditionalFormatting>
  <conditionalFormatting sqref="EA66:EB67">
    <cfRule type="expression" dxfId="279" priority="6089">
      <formula>EA$23="Sun"</formula>
    </cfRule>
    <cfRule type="expression" dxfId="278" priority="6088">
      <formula>EA$23="Sat"</formula>
    </cfRule>
  </conditionalFormatting>
  <conditionalFormatting sqref="EA30:EC41">
    <cfRule type="expression" dxfId="277" priority="1662">
      <formula>EA$23="Sun"</formula>
    </cfRule>
    <cfRule type="expression" dxfId="276" priority="1661">
      <formula>EA$23="Sat"</formula>
    </cfRule>
  </conditionalFormatting>
  <conditionalFormatting sqref="EA26:FR26 BD26:DZ44 EA27:EE29 ED30:EE32 DY43:EB44">
    <cfRule type="expression" dxfId="275" priority="1690">
      <formula>BD$23="Sun"</formula>
    </cfRule>
    <cfRule type="expression" dxfId="274" priority="1689">
      <formula>BD$23="Sat"</formula>
    </cfRule>
  </conditionalFormatting>
  <conditionalFormatting sqref="EA42:FR59">
    <cfRule type="expression" dxfId="273" priority="1558">
      <formula>EA$23="Sun"</formula>
    </cfRule>
    <cfRule type="expression" dxfId="272" priority="1557">
      <formula>EA$23="Sat"</formula>
    </cfRule>
  </conditionalFormatting>
  <conditionalFormatting sqref="EA78:FU80">
    <cfRule type="expression" dxfId="271" priority="1681">
      <formula>EA$23="Sat"</formula>
    </cfRule>
    <cfRule type="expression" dxfId="270" priority="1682">
      <formula>EA$23="Sun"</formula>
    </cfRule>
  </conditionalFormatting>
  <conditionalFormatting sqref="EC63:FR77">
    <cfRule type="expression" dxfId="269" priority="1645">
      <formula>EC$23="Sat"</formula>
    </cfRule>
    <cfRule type="expression" dxfId="268" priority="1646">
      <formula>EC$23="Sun"</formula>
    </cfRule>
  </conditionalFormatting>
  <conditionalFormatting sqref="ED33:FR41">
    <cfRule type="expression" dxfId="267" priority="1601">
      <formula>ED$23="Sun"</formula>
    </cfRule>
    <cfRule type="expression" dxfId="266" priority="1600">
      <formula>ED$23="Sat"</formula>
    </cfRule>
  </conditionalFormatting>
  <conditionalFormatting sqref="EF27:EG32">
    <cfRule type="expression" dxfId="265" priority="1613">
      <formula>EF$23="Sat"</formula>
    </cfRule>
    <cfRule type="expression" dxfId="264" priority="1614">
      <formula>EF$23="Sun"</formula>
    </cfRule>
  </conditionalFormatting>
  <conditionalFormatting sqref="EG32 AU39">
    <cfRule type="expression" dxfId="263" priority="15323">
      <formula>AV$23="Sun"</formula>
    </cfRule>
    <cfRule type="expression" dxfId="262" priority="15322">
      <formula>AV$23="Sat"</formula>
    </cfRule>
  </conditionalFormatting>
  <conditionalFormatting sqref="EO78 CV91:CY91">
    <cfRule type="expression" dxfId="261" priority="11458">
      <formula>CU$23="Sat"</formula>
    </cfRule>
    <cfRule type="expression" dxfId="260" priority="11457">
      <formula>CU$23="Sun"</formula>
    </cfRule>
  </conditionalFormatting>
  <conditionalFormatting sqref="EP29">
    <cfRule type="expression" dxfId="259" priority="1612">
      <formula>EP$23="Sun"</formula>
    </cfRule>
    <cfRule type="expression" dxfId="258" priority="1611">
      <formula>EP$23="Sat"</formula>
    </cfRule>
  </conditionalFormatting>
  <conditionalFormatting sqref="EP102:EX102 EZ102:FO102">
    <cfRule type="containsText" dxfId="257" priority="2512" operator="containsText" text="T">
      <formula>NOT(ISERROR(SEARCH("T",EP102)))</formula>
    </cfRule>
  </conditionalFormatting>
  <conditionalFormatting sqref="EP24:FO35 EP36:EV36 EX36:FO36 EP37:FO50 EP51:FJ51 FL51:FO51 EP99:FJ99 FL99:FO99 EP100:FO101 EP105:EV105 EX105:FO105 EP108:EV108 EX108:FO108 EP111:EV111 EX111:FO111 EP114:EV114 EX114:FO114 EP117:EV117 EX117:FO117 EP120:EV120 EX120:FO120 EP123:EV123 EX123:FO123 EP126:EV126 EX126:FO126 EP129:EV129 EX129:FO129 EP132:EV132 EX132:FO132 EP135:EV135 EX135:FO135 EP138:EV138 EX138:FO138">
    <cfRule type="containsText" dxfId="256" priority="4518" operator="containsText" text="T">
      <formula>NOT(ISERROR(SEARCH("T",EP24)))</formula>
    </cfRule>
  </conditionalFormatting>
  <conditionalFormatting sqref="EP103:FO104">
    <cfRule type="containsText" dxfId="255" priority="1569" operator="containsText" text="T">
      <formula>NOT(ISERROR(SEARCH("T",EP103)))</formula>
    </cfRule>
  </conditionalFormatting>
  <conditionalFormatting sqref="FJ42">
    <cfRule type="expression" dxfId="254" priority="1564">
      <formula>FJ$23="Sun"</formula>
    </cfRule>
    <cfRule type="expression" dxfId="253" priority="1563">
      <formula>FJ$23="Sat"</formula>
    </cfRule>
  </conditionalFormatting>
  <conditionalFormatting sqref="FS96:FV98">
    <cfRule type="expression" dxfId="252" priority="1541">
      <formula>FS$23="Sat"</formula>
    </cfRule>
    <cfRule type="expression" dxfId="251" priority="1542">
      <formula>FS$23="Sun"</formula>
    </cfRule>
  </conditionalFormatting>
  <conditionalFormatting sqref="FS87:GJ95">
    <cfRule type="expression" dxfId="250" priority="1544">
      <formula>FS$23="Sun"</formula>
    </cfRule>
    <cfRule type="expression" dxfId="249" priority="1543">
      <formula>FS$23="Sat"</formula>
    </cfRule>
  </conditionalFormatting>
  <conditionalFormatting sqref="FS22:GV38 FS39:GJ74 GL39:GV74 FS99:GJ101 V24:BC38 BD45:DK46 BD47:CM48 CO47:DK48 BD49:DK54 BD55:DA55 DC55:DK55 BD56:DK56 V60:BC83 V91:CU91 CZ91:DN91 V92:CT92 CW92:DP92 AW39:BC39 DQ45:DZ59">
    <cfRule type="expression" dxfId="248" priority="3133">
      <formula>V$23="Sun"</formula>
    </cfRule>
    <cfRule type="expression" dxfId="247" priority="3132">
      <formula>V$23="Sat"</formula>
    </cfRule>
  </conditionalFormatting>
  <conditionalFormatting sqref="FS22:GW23">
    <cfRule type="expression" dxfId="246" priority="5525">
      <formula>FS$22=TODAY()</formula>
    </cfRule>
  </conditionalFormatting>
  <conditionalFormatting sqref="FU78">
    <cfRule type="expression" dxfId="245" priority="5529">
      <formula>FT$23="Sat"</formula>
    </cfRule>
    <cfRule type="expression" dxfId="244" priority="5528">
      <formula>FT$23="Sun"</formula>
    </cfRule>
  </conditionalFormatting>
  <conditionalFormatting sqref="FV96:FV98">
    <cfRule type="containsText" dxfId="243" priority="1540" operator="containsText" text="T">
      <formula>NOT(ISERROR(SEARCH("T",FV96)))</formula>
    </cfRule>
  </conditionalFormatting>
  <conditionalFormatting sqref="FV87:GJ92 FV94:GJ95 FW96:GH96 GJ96 GL96:GQ96 GS96:GU96 GL97:GU98">
    <cfRule type="containsText" dxfId="242" priority="3145" operator="containsText" text="T">
      <formula>NOT(ISERROR(SEARCH("T",FV87)))</formula>
    </cfRule>
  </conditionalFormatting>
  <conditionalFormatting sqref="FV99:GJ104 GL99:GW104">
    <cfRule type="containsText" dxfId="241" priority="2507" operator="containsText" text="T">
      <formula>NOT(ISERROR(SEARCH("T",FV99)))</formula>
    </cfRule>
  </conditionalFormatting>
  <conditionalFormatting sqref="FV24:GU77 EP106:FO107 EP109:FO110 EP112:FO113 EP115:FO116 EP118:FO119 EP121:FO122 EP124:FO125 EP127:FO128 EP130:FO131 EP133:FO134 EP136:FO137 EP139:FO140">
    <cfRule type="containsText" dxfId="240" priority="3131" operator="containsText" text="T">
      <formula>NOT(ISERROR(SEARCH("T",EP24)))</formula>
    </cfRule>
  </conditionalFormatting>
  <conditionalFormatting sqref="FW85:FX86">
    <cfRule type="expression" dxfId="239" priority="5420">
      <formula>FW$23="Sat"</formula>
    </cfRule>
    <cfRule type="expression" dxfId="238" priority="5421">
      <formula>FW$23="Sun"</formula>
    </cfRule>
  </conditionalFormatting>
  <conditionalFormatting sqref="FW82:GJ83 GL82:GU83">
    <cfRule type="containsText" dxfId="237" priority="5558" operator="containsText" text="T">
      <formula>NOT(ISERROR(SEARCH("T",FW82)))</formula>
    </cfRule>
  </conditionalFormatting>
  <conditionalFormatting sqref="FW96:GJ98">
    <cfRule type="expression" dxfId="236" priority="1524">
      <formula>FW$23="Sun"</formula>
    </cfRule>
    <cfRule type="expression" dxfId="235" priority="1523">
      <formula>FW$23="Sat"</formula>
    </cfRule>
  </conditionalFormatting>
  <conditionalFormatting sqref="FW97:GJ98 GV94:GW98">
    <cfRule type="containsText" dxfId="234" priority="4458" operator="containsText" text="T">
      <formula>NOT(ISERROR(SEARCH("T",FW94)))</formula>
    </cfRule>
  </conditionalFormatting>
  <conditionalFormatting sqref="FW81:GP81">
    <cfRule type="containsText" dxfId="233" priority="1514" operator="containsText" text="T">
      <formula>NOT(ISERROR(SEARCH("T",FW81)))</formula>
    </cfRule>
    <cfRule type="expression" dxfId="232" priority="1516">
      <formula>FW$23="Sun"</formula>
    </cfRule>
    <cfRule type="expression" dxfId="231" priority="1515">
      <formula>FW$23="Sat"</formula>
    </cfRule>
  </conditionalFormatting>
  <conditionalFormatting sqref="FX97:FX98">
    <cfRule type="expression" dxfId="230" priority="5403">
      <formula>FX$23="Sun"</formula>
    </cfRule>
    <cfRule type="expression" dxfId="229" priority="5402">
      <formula>FX$23="Sat"</formula>
    </cfRule>
  </conditionalFormatting>
  <conditionalFormatting sqref="GA100:GA101">
    <cfRule type="expression" dxfId="228" priority="1549">
      <formula>GA$23="Sat"</formula>
    </cfRule>
    <cfRule type="expression" dxfId="227" priority="1550">
      <formula>GA$23="Sun"</formula>
    </cfRule>
  </conditionalFormatting>
  <conditionalFormatting sqref="GA103:GA104">
    <cfRule type="expression" dxfId="226" priority="2505">
      <formula>GA$23="Sat"</formula>
    </cfRule>
    <cfRule type="expression" dxfId="225" priority="2506">
      <formula>GA$23="Sun"</formula>
    </cfRule>
  </conditionalFormatting>
  <conditionalFormatting sqref="GA82:GE83">
    <cfRule type="expression" dxfId="224" priority="5219">
      <formula>GA$23="Sun"</formula>
    </cfRule>
    <cfRule type="expression" dxfId="223" priority="5218">
      <formula>GA$23="Sat"</formula>
    </cfRule>
  </conditionalFormatting>
  <conditionalFormatting sqref="GA85:GE86">
    <cfRule type="expression" dxfId="222" priority="5213">
      <formula>GA$23="Sun"</formula>
    </cfRule>
    <cfRule type="expression" dxfId="221" priority="5212">
      <formula>GA$23="Sat"</formula>
    </cfRule>
  </conditionalFormatting>
  <conditionalFormatting sqref="GA97:GE98">
    <cfRule type="expression" dxfId="220" priority="5198">
      <formula>GA$23="Sat"</formula>
    </cfRule>
    <cfRule type="expression" dxfId="219" priority="5199">
      <formula>GA$23="Sun"</formula>
    </cfRule>
  </conditionalFormatting>
  <conditionalFormatting sqref="GD100:GD101">
    <cfRule type="expression" dxfId="218" priority="1547">
      <formula>GD$23="Sat"</formula>
    </cfRule>
    <cfRule type="expression" dxfId="217" priority="1548">
      <formula>GD$23="Sun"</formula>
    </cfRule>
  </conditionalFormatting>
  <conditionalFormatting sqref="GD103:GD104">
    <cfRule type="expression" dxfId="216" priority="2503">
      <formula>GD$23="Sat"</formula>
    </cfRule>
    <cfRule type="expression" dxfId="215" priority="2504">
      <formula>GD$23="Sun"</formula>
    </cfRule>
  </conditionalFormatting>
  <conditionalFormatting sqref="GH82:GJ83 GL82:GL83">
    <cfRule type="expression" dxfId="214" priority="4949">
      <formula>GH$23="Sun"</formula>
    </cfRule>
    <cfRule type="expression" dxfId="213" priority="4948">
      <formula>GH$23="Sat"</formula>
    </cfRule>
  </conditionalFormatting>
  <conditionalFormatting sqref="GH85:GJ86 GL85:GL86">
    <cfRule type="expression" dxfId="212" priority="4937">
      <formula>GH$23="Sun"</formula>
    </cfRule>
    <cfRule type="expression" dxfId="211" priority="4936">
      <formula>GH$23="Sat"</formula>
    </cfRule>
  </conditionalFormatting>
  <conditionalFormatting sqref="GH97:GJ98">
    <cfRule type="expression" dxfId="210" priority="4956">
      <formula>GH$23="Sat"</formula>
    </cfRule>
    <cfRule type="expression" dxfId="209" priority="4957">
      <formula>GH$23="Sun"</formula>
    </cfRule>
  </conditionalFormatting>
  <conditionalFormatting sqref="GH100:GJ101">
    <cfRule type="expression" dxfId="208" priority="1546">
      <formula>GH$23="Sun"</formula>
    </cfRule>
    <cfRule type="expression" dxfId="207" priority="1545">
      <formula>GH$23="Sat"</formula>
    </cfRule>
  </conditionalFormatting>
  <conditionalFormatting sqref="GH103:GJ104">
    <cfRule type="expression" dxfId="206" priority="2502">
      <formula>GH$23="Sun"</formula>
    </cfRule>
    <cfRule type="expression" dxfId="205" priority="2501">
      <formula>GH$23="Sat"</formula>
    </cfRule>
  </conditionalFormatting>
  <conditionalFormatting sqref="GI72">
    <cfRule type="expression" dxfId="204" priority="1509">
      <formula>GI$23="Sat"</formula>
    </cfRule>
    <cfRule type="expression" dxfId="203" priority="1510">
      <formula>GI$23="Sun"</formula>
    </cfRule>
  </conditionalFormatting>
  <conditionalFormatting sqref="GI96">
    <cfRule type="containsText" dxfId="202" priority="1522" operator="containsText" text="T">
      <formula>NOT(ISERROR(SEARCH("T",GI96)))</formula>
    </cfRule>
  </conditionalFormatting>
  <conditionalFormatting sqref="GI84:GJ84">
    <cfRule type="containsText" dxfId="201" priority="1513" operator="containsText" text="T">
      <formula>NOT(ISERROR(SEARCH("T",GI84)))</formula>
    </cfRule>
  </conditionalFormatting>
  <conditionalFormatting sqref="GJ75">
    <cfRule type="expression" dxfId="200" priority="1518">
      <formula>GJ$23="Sun"</formula>
    </cfRule>
    <cfRule type="expression" dxfId="199" priority="1517">
      <formula>GJ$23="Sat"</formula>
    </cfRule>
  </conditionalFormatting>
  <conditionalFormatting sqref="GK82:GK104 FV84:GJ86 GL84:GU95 EP52:FO98 FV78:FV83">
    <cfRule type="containsText" dxfId="198" priority="1412" operator="containsText" text="T">
      <formula>NOT(ISERROR(SEARCH("T",EP52)))</formula>
    </cfRule>
  </conditionalFormatting>
  <conditionalFormatting sqref="GL97">
    <cfRule type="expression" dxfId="197" priority="4921">
      <formula>GL$23="Sun"</formula>
    </cfRule>
    <cfRule type="expression" dxfId="196" priority="4920">
      <formula>GL$23="Sat"</formula>
    </cfRule>
  </conditionalFormatting>
  <conditionalFormatting sqref="GL82:GV83 GS81:GV81">
    <cfRule type="expression" dxfId="195" priority="5606">
      <formula>GL$23="Sun"</formula>
    </cfRule>
    <cfRule type="expression" dxfId="194" priority="5605">
      <formula>GL$23="Sat"</formula>
    </cfRule>
  </conditionalFormatting>
  <conditionalFormatting sqref="GL75:GW77">
    <cfRule type="expression" dxfId="193" priority="4716">
      <formula>GL$23="Sun"</formula>
    </cfRule>
    <cfRule type="expression" dxfId="192" priority="4715">
      <formula>GL$23="Sat"</formula>
    </cfRule>
  </conditionalFormatting>
  <conditionalFormatting sqref="GL90:GW98">
    <cfRule type="expression" dxfId="191" priority="1475">
      <formula>GL$23="Sun"</formula>
    </cfRule>
    <cfRule type="expression" dxfId="190" priority="1474">
      <formula>GL$23="Sat"</formula>
    </cfRule>
  </conditionalFormatting>
  <conditionalFormatting sqref="GL99:GW104 FV102:GJ104">
    <cfRule type="expression" dxfId="189" priority="2510">
      <formula>FV$23="Sat"</formula>
    </cfRule>
    <cfRule type="expression" dxfId="188" priority="2511">
      <formula>FV$23="Sun"</formula>
    </cfRule>
  </conditionalFormatting>
  <conditionalFormatting sqref="GN77">
    <cfRule type="expression" dxfId="187" priority="1497">
      <formula>GN$23="Sun"</formula>
    </cfRule>
    <cfRule type="expression" dxfId="186" priority="1496">
      <formula>GN$23="Sat"</formula>
    </cfRule>
  </conditionalFormatting>
  <conditionalFormatting sqref="GN81:GR81">
    <cfRule type="expression" dxfId="185" priority="1467">
      <formula>GN$23="Sun"</formula>
    </cfRule>
    <cfRule type="expression" dxfId="184" priority="1466">
      <formula>GN$23="Sat"</formula>
    </cfRule>
  </conditionalFormatting>
  <conditionalFormatting sqref="GQ75">
    <cfRule type="expression" dxfId="183" priority="1480">
      <formula>GQ$23="Sat"</formula>
    </cfRule>
    <cfRule type="expression" dxfId="182" priority="1481">
      <formula>GQ$23="Sun"</formula>
    </cfRule>
  </conditionalFormatting>
  <conditionalFormatting sqref="GQ81:GU81">
    <cfRule type="containsText" dxfId="181" priority="1465" operator="containsText" text="T">
      <formula>NOT(ISERROR(SEARCH("T",GQ81)))</formula>
    </cfRule>
  </conditionalFormatting>
  <conditionalFormatting sqref="GR90">
    <cfRule type="expression" dxfId="180" priority="1458">
      <formula>GR$23="Sun"</formula>
    </cfRule>
    <cfRule type="expression" dxfId="179" priority="1457">
      <formula>GR$23="Sat"</formula>
    </cfRule>
    <cfRule type="containsText" dxfId="178" priority="1456" operator="containsText" text="T">
      <formula>NOT(ISERROR(SEARCH("T",GR90)))</formula>
    </cfRule>
  </conditionalFormatting>
  <conditionalFormatting sqref="GR96">
    <cfRule type="containsText" dxfId="177" priority="1473" operator="containsText" text="T">
      <formula>NOT(ISERROR(SEARCH("T",GR96)))</formula>
    </cfRule>
  </conditionalFormatting>
  <conditionalFormatting sqref="GS88:GS89">
    <cfRule type="expression" dxfId="176" priority="4754">
      <formula>GS$23="Sat"</formula>
    </cfRule>
    <cfRule type="expression" dxfId="175" priority="4755">
      <formula>GS$23="Sun"</formula>
    </cfRule>
  </conditionalFormatting>
  <conditionalFormatting sqref="GT83">
    <cfRule type="expression" dxfId="174" priority="4784">
      <formula>GT$23="Sat"</formula>
    </cfRule>
    <cfRule type="expression" dxfId="173" priority="4785">
      <formula>GT$23="Sun"</formula>
    </cfRule>
  </conditionalFormatting>
  <conditionalFormatting sqref="GT86">
    <cfRule type="expression" dxfId="172" priority="4774">
      <formula>GT$23="Sat"</formula>
    </cfRule>
    <cfRule type="expression" dxfId="171" priority="4775">
      <formula>GT$23="Sun"</formula>
    </cfRule>
  </conditionalFormatting>
  <conditionalFormatting sqref="GV60:GV69">
    <cfRule type="containsText" dxfId="170" priority="4728" operator="containsText" text="T">
      <formula>NOT(ISERROR(SEARCH("T",GV60)))</formula>
    </cfRule>
  </conditionalFormatting>
  <conditionalFormatting sqref="GV72">
    <cfRule type="containsText" dxfId="169" priority="4794" operator="containsText" text="T">
      <formula>NOT(ISERROR(SEARCH("T",GV72)))</formula>
    </cfRule>
  </conditionalFormatting>
  <conditionalFormatting sqref="GV75:GW83 FW78:GU80">
    <cfRule type="containsText" dxfId="168" priority="4554" operator="containsText" text="T">
      <formula>NOT(ISERROR(SEARCH("T",FW75)))</formula>
    </cfRule>
  </conditionalFormatting>
  <conditionalFormatting sqref="GV91:GW92">
    <cfRule type="containsText" dxfId="167" priority="4580" operator="containsText" text="T">
      <formula>NOT(ISERROR(SEARCH("T",GV91)))</formula>
    </cfRule>
  </conditionalFormatting>
  <conditionalFormatting sqref="GW42:GW44">
    <cfRule type="expression" dxfId="166" priority="4744">
      <formula>GW$23="Sun"</formula>
    </cfRule>
    <cfRule type="expression" dxfId="165" priority="4743">
      <formula>GW$23="Sat"</formula>
    </cfRule>
  </conditionalFormatting>
  <conditionalFormatting sqref="GW60:GW65">
    <cfRule type="expression" dxfId="164" priority="4319">
      <formula>GW$23="Sat"</formula>
    </cfRule>
    <cfRule type="containsText" dxfId="163" priority="4318" operator="containsText" text="T">
      <formula>NOT(ISERROR(SEARCH("T",GW60)))</formula>
    </cfRule>
    <cfRule type="expression" dxfId="162" priority="4320">
      <formula>GW$23="Sun"</formula>
    </cfRule>
  </conditionalFormatting>
  <conditionalFormatting sqref="GW69:GW74">
    <cfRule type="expression" dxfId="161" priority="4719">
      <formula>GW$23="Sat"</formula>
    </cfRule>
    <cfRule type="containsText" dxfId="160" priority="4718" operator="containsText" text="T">
      <formula>NOT(ISERROR(SEARCH("T",GW69)))</formula>
    </cfRule>
    <cfRule type="expression" dxfId="159" priority="4720">
      <formula>GW$23="Sun"</formula>
    </cfRule>
  </conditionalFormatting>
  <conditionalFormatting sqref="GW78:GW83 FW82:GJ86 GK82:GK104 DP83:DP88 GL84:GW89">
    <cfRule type="expression" dxfId="158" priority="273">
      <formula>DP$23="Sat"</formula>
    </cfRule>
    <cfRule type="expression" dxfId="157" priority="274">
      <formula>DP$23="Sun"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06" activePane="bottomLeft" state="frozen"/>
      <selection pane="bottomLeft" activeCell="M171" sqref="M171"/>
    </sheetView>
  </sheetViews>
  <sheetFormatPr defaultColWidth="9" defaultRowHeight="15.5" x14ac:dyDescent="0.35"/>
  <cols>
    <col min="1" max="1" width="9" style="33"/>
    <col min="2" max="2" width="11.90625" style="33" customWidth="1"/>
    <col min="3" max="3" width="24.26953125" style="24" customWidth="1"/>
    <col min="4" max="4" width="43.6328125" style="24" customWidth="1"/>
    <col min="5" max="5" width="15.6328125" style="24" customWidth="1"/>
    <col min="6" max="6" width="23" style="24" customWidth="1"/>
    <col min="7" max="7" width="27.08984375" style="196" customWidth="1"/>
    <col min="8" max="8" width="36" style="26" customWidth="1"/>
    <col min="9" max="9" width="13.6328125" style="24" hidden="1" customWidth="1"/>
    <col min="10" max="10" width="20.6328125" style="26" hidden="1" customWidth="1"/>
    <col min="11" max="11" width="57.90625" style="26" hidden="1" customWidth="1"/>
    <col min="12" max="12" width="21.36328125" style="222" hidden="1" customWidth="1"/>
    <col min="13" max="13" width="21.36328125" style="34" customWidth="1"/>
    <col min="14" max="14" width="9" style="233"/>
    <col min="15" max="16384" width="9" style="33"/>
  </cols>
  <sheetData>
    <row r="1" spans="1:14" s="25" customFormat="1" ht="38.15" customHeight="1" x14ac:dyDescent="0.35">
      <c r="A1" s="25">
        <f>MAX(A3:A999)</f>
        <v>34</v>
      </c>
      <c r="B1" s="184">
        <f>MAX(B3:B999)</f>
        <v>60</v>
      </c>
      <c r="C1" s="185" t="s">
        <v>181</v>
      </c>
      <c r="D1" s="185" t="s">
        <v>182</v>
      </c>
      <c r="E1" s="185" t="s">
        <v>183</v>
      </c>
      <c r="F1" s="185" t="s">
        <v>184</v>
      </c>
      <c r="G1" s="185" t="s">
        <v>185</v>
      </c>
      <c r="H1" s="185" t="s">
        <v>186</v>
      </c>
      <c r="I1" s="185" t="s">
        <v>187</v>
      </c>
      <c r="J1" s="185" t="s">
        <v>188</v>
      </c>
      <c r="K1" s="184" t="s">
        <v>189</v>
      </c>
      <c r="L1" s="218" t="s">
        <v>190</v>
      </c>
      <c r="M1" s="186" t="s">
        <v>191</v>
      </c>
      <c r="N1" s="232"/>
    </row>
    <row r="2" spans="1:14" s="25" customFormat="1" ht="18.399999999999999" customHeight="1" x14ac:dyDescent="0.35">
      <c r="A2" s="25" t="s">
        <v>192</v>
      </c>
      <c r="B2" s="184" t="s">
        <v>193</v>
      </c>
      <c r="C2" s="185"/>
      <c r="D2" s="185"/>
      <c r="E2" s="185"/>
      <c r="F2" s="185"/>
      <c r="G2" s="185"/>
      <c r="H2" s="185"/>
      <c r="I2" s="185"/>
      <c r="J2" s="185"/>
      <c r="K2" s="184"/>
      <c r="L2" s="218"/>
      <c r="M2" s="186"/>
      <c r="N2" s="232"/>
    </row>
    <row r="3" spans="1:14" x14ac:dyDescent="0.35">
      <c r="B3" s="66">
        <f>IF(C3="","-",SUBTOTAL(3,$C$3:C3))</f>
        <v>1</v>
      </c>
      <c r="C3" s="27" t="s">
        <v>52</v>
      </c>
      <c r="D3" s="29" t="s">
        <v>194</v>
      </c>
      <c r="E3" s="27" t="s">
        <v>195</v>
      </c>
      <c r="F3" s="32"/>
      <c r="G3" s="29" t="s">
        <v>196</v>
      </c>
      <c r="H3" s="32" t="s">
        <v>197</v>
      </c>
      <c r="I3" s="27" t="s">
        <v>198</v>
      </c>
      <c r="J3" s="31" t="s">
        <v>199</v>
      </c>
      <c r="K3" s="28" t="s">
        <v>200</v>
      </c>
      <c r="L3" s="86" t="s">
        <v>201</v>
      </c>
      <c r="M3" s="206">
        <v>44368</v>
      </c>
    </row>
    <row r="4" spans="1:14" x14ac:dyDescent="0.35">
      <c r="B4" s="66">
        <f>IF(C4="","-",SUBTOTAL(3,$C$3:C4))</f>
        <v>2</v>
      </c>
      <c r="C4" s="29" t="s">
        <v>54</v>
      </c>
      <c r="D4" s="27" t="s">
        <v>202</v>
      </c>
      <c r="E4" s="27" t="s">
        <v>195</v>
      </c>
      <c r="F4" s="32"/>
      <c r="G4" s="29" t="s">
        <v>203</v>
      </c>
      <c r="H4" s="32" t="s">
        <v>197</v>
      </c>
      <c r="I4" s="27" t="s">
        <v>204</v>
      </c>
      <c r="J4" s="81" t="s">
        <v>205</v>
      </c>
      <c r="K4" s="27" t="s">
        <v>206</v>
      </c>
      <c r="L4" s="219" t="s">
        <v>207</v>
      </c>
      <c r="M4" s="206">
        <v>44389</v>
      </c>
    </row>
    <row r="5" spans="1:14" x14ac:dyDescent="0.35">
      <c r="B5" s="66">
        <f>IF(C5="","-",SUBTOTAL(3,$C$3:C5))</f>
        <v>3</v>
      </c>
      <c r="C5" s="29" t="s">
        <v>64</v>
      </c>
      <c r="D5" s="27" t="s">
        <v>208</v>
      </c>
      <c r="E5" s="27" t="s">
        <v>195</v>
      </c>
      <c r="F5" s="32"/>
      <c r="G5" s="29" t="s">
        <v>209</v>
      </c>
      <c r="H5" s="85" t="s">
        <v>197</v>
      </c>
      <c r="I5" s="27" t="s">
        <v>198</v>
      </c>
      <c r="J5" s="81" t="s">
        <v>210</v>
      </c>
      <c r="K5" s="27" t="s">
        <v>211</v>
      </c>
      <c r="L5" s="219" t="s">
        <v>212</v>
      </c>
      <c r="M5" s="206">
        <v>44396</v>
      </c>
    </row>
    <row r="6" spans="1:14" x14ac:dyDescent="0.35">
      <c r="B6" s="66">
        <f>IF(C6="","-",SUBTOTAL(3,$C$3:C6))</f>
        <v>4</v>
      </c>
      <c r="C6" s="29" t="s">
        <v>49</v>
      </c>
      <c r="D6" s="27" t="s">
        <v>213</v>
      </c>
      <c r="E6" s="27" t="s">
        <v>195</v>
      </c>
      <c r="F6" s="32"/>
      <c r="G6" s="29" t="s">
        <v>214</v>
      </c>
      <c r="H6" s="32" t="s">
        <v>197</v>
      </c>
      <c r="I6" s="27" t="s">
        <v>198</v>
      </c>
      <c r="J6" s="81" t="s">
        <v>215</v>
      </c>
      <c r="K6" s="27" t="s">
        <v>216</v>
      </c>
      <c r="L6" s="86" t="s">
        <v>217</v>
      </c>
      <c r="M6" s="206">
        <v>44403</v>
      </c>
    </row>
    <row r="7" spans="1:14" x14ac:dyDescent="0.35">
      <c r="B7" s="66">
        <f>IF(C7="","-",SUBTOTAL(3,$C$3:C7))</f>
        <v>5</v>
      </c>
      <c r="C7" s="30" t="s">
        <v>58</v>
      </c>
      <c r="D7" s="84" t="s">
        <v>218</v>
      </c>
      <c r="E7" s="27" t="s">
        <v>195</v>
      </c>
      <c r="F7" s="32"/>
      <c r="G7" s="29" t="s">
        <v>209</v>
      </c>
      <c r="H7" s="32" t="s">
        <v>197</v>
      </c>
      <c r="I7" s="27" t="s">
        <v>198</v>
      </c>
      <c r="J7" s="81" t="s">
        <v>219</v>
      </c>
      <c r="K7" s="27" t="s">
        <v>220</v>
      </c>
      <c r="L7" s="86" t="s">
        <v>221</v>
      </c>
      <c r="M7" s="206">
        <v>44417</v>
      </c>
    </row>
    <row r="8" spans="1:14" x14ac:dyDescent="0.35">
      <c r="B8" s="66">
        <f>IF(C8="","-",SUBTOTAL(3,$C$3:C8))</f>
        <v>6</v>
      </c>
      <c r="C8" s="30" t="s">
        <v>59</v>
      </c>
      <c r="D8" s="27" t="s">
        <v>222</v>
      </c>
      <c r="E8" s="27" t="s">
        <v>195</v>
      </c>
      <c r="F8" s="32"/>
      <c r="G8" s="29" t="s">
        <v>223</v>
      </c>
      <c r="H8" s="85" t="s">
        <v>197</v>
      </c>
      <c r="I8" s="27" t="s">
        <v>204</v>
      </c>
      <c r="J8" s="81" t="s">
        <v>224</v>
      </c>
      <c r="K8" s="27" t="s">
        <v>225</v>
      </c>
      <c r="L8" s="219" t="s">
        <v>226</v>
      </c>
      <c r="M8" s="206">
        <v>44417</v>
      </c>
    </row>
    <row r="9" spans="1:14" x14ac:dyDescent="0.35">
      <c r="B9" s="66">
        <f>IF(C9="","-",SUBTOTAL(3,$C$3:C9))</f>
        <v>7</v>
      </c>
      <c r="C9" s="30" t="s">
        <v>60</v>
      </c>
      <c r="D9" s="27" t="s">
        <v>227</v>
      </c>
      <c r="E9" s="27" t="s">
        <v>195</v>
      </c>
      <c r="F9" s="32"/>
      <c r="G9" s="29" t="s">
        <v>209</v>
      </c>
      <c r="H9" s="85" t="s">
        <v>197</v>
      </c>
      <c r="I9" s="27" t="s">
        <v>198</v>
      </c>
      <c r="J9" s="81" t="s">
        <v>228</v>
      </c>
      <c r="K9" s="27" t="s">
        <v>229</v>
      </c>
      <c r="L9" s="86" t="s">
        <v>230</v>
      </c>
      <c r="M9" s="206">
        <v>44417</v>
      </c>
    </row>
    <row r="10" spans="1:14" x14ac:dyDescent="0.35">
      <c r="B10" s="66">
        <f>IF(C10="","-",SUBTOTAL(3,$C$3:C10))</f>
        <v>8</v>
      </c>
      <c r="C10" s="27" t="s">
        <v>56</v>
      </c>
      <c r="D10" s="84" t="s">
        <v>231</v>
      </c>
      <c r="E10" s="27" t="s">
        <v>195</v>
      </c>
      <c r="F10" s="32"/>
      <c r="G10" s="29" t="s">
        <v>209</v>
      </c>
      <c r="H10" s="32" t="s">
        <v>197</v>
      </c>
      <c r="I10" s="27" t="s">
        <v>204</v>
      </c>
      <c r="J10" s="81" t="s">
        <v>232</v>
      </c>
      <c r="K10" s="27" t="s">
        <v>233</v>
      </c>
      <c r="L10" s="86" t="s">
        <v>234</v>
      </c>
      <c r="M10" s="206">
        <v>44459</v>
      </c>
    </row>
    <row r="11" spans="1:14" x14ac:dyDescent="0.35">
      <c r="B11" s="66">
        <f>IF(C11="","-",SUBTOTAL(3,$C$3:C11))</f>
        <v>9</v>
      </c>
      <c r="C11" s="27" t="s">
        <v>69</v>
      </c>
      <c r="D11" s="84" t="s">
        <v>235</v>
      </c>
      <c r="E11" s="27" t="s">
        <v>195</v>
      </c>
      <c r="F11" s="32"/>
      <c r="G11" s="29" t="s">
        <v>236</v>
      </c>
      <c r="H11" s="32" t="s">
        <v>197</v>
      </c>
      <c r="I11" s="27" t="s">
        <v>198</v>
      </c>
      <c r="J11" s="81" t="s">
        <v>237</v>
      </c>
      <c r="K11" s="27" t="s">
        <v>238</v>
      </c>
      <c r="L11" s="219" t="s">
        <v>239</v>
      </c>
      <c r="M11" s="206">
        <v>44459</v>
      </c>
    </row>
    <row r="12" spans="1:14" x14ac:dyDescent="0.35">
      <c r="B12" s="66">
        <f>IF(C12="","-",SUBTOTAL(3,$C$3:C12))</f>
        <v>10</v>
      </c>
      <c r="C12" s="27" t="s">
        <v>61</v>
      </c>
      <c r="D12" s="84" t="s">
        <v>240</v>
      </c>
      <c r="E12" s="27" t="s">
        <v>195</v>
      </c>
      <c r="F12" s="32"/>
      <c r="G12" s="29" t="s">
        <v>241</v>
      </c>
      <c r="H12" s="32" t="s">
        <v>197</v>
      </c>
      <c r="I12" s="27" t="s">
        <v>204</v>
      </c>
      <c r="J12" s="81" t="s">
        <v>242</v>
      </c>
      <c r="K12" s="27" t="s">
        <v>243</v>
      </c>
      <c r="L12" s="219" t="s">
        <v>244</v>
      </c>
      <c r="M12" s="206">
        <v>44487</v>
      </c>
    </row>
    <row r="13" spans="1:14" x14ac:dyDescent="0.35">
      <c r="B13" s="66">
        <f>IF(C13="","-",SUBTOTAL(3,$C$3:C13))</f>
        <v>11</v>
      </c>
      <c r="C13" s="27" t="s">
        <v>51</v>
      </c>
      <c r="D13" s="27" t="s">
        <v>245</v>
      </c>
      <c r="E13" s="27" t="s">
        <v>195</v>
      </c>
      <c r="F13" s="32"/>
      <c r="G13" s="29" t="s">
        <v>209</v>
      </c>
      <c r="H13" s="32" t="s">
        <v>197</v>
      </c>
      <c r="I13" s="27" t="s">
        <v>204</v>
      </c>
      <c r="J13" s="81" t="s">
        <v>246</v>
      </c>
      <c r="K13" s="27" t="s">
        <v>247</v>
      </c>
      <c r="L13" s="219" t="s">
        <v>248</v>
      </c>
      <c r="M13" s="206">
        <v>44572</v>
      </c>
    </row>
    <row r="14" spans="1:14" x14ac:dyDescent="0.35">
      <c r="B14" s="66">
        <f>IF(C14="","-",SUBTOTAL(3,$C$3:C14))</f>
        <v>12</v>
      </c>
      <c r="C14" s="27" t="s">
        <v>66</v>
      </c>
      <c r="D14" s="27" t="s">
        <v>249</v>
      </c>
      <c r="E14" s="27" t="s">
        <v>195</v>
      </c>
      <c r="F14" s="32"/>
      <c r="G14" s="29" t="s">
        <v>223</v>
      </c>
      <c r="H14" s="85" t="s">
        <v>197</v>
      </c>
      <c r="I14" s="27" t="s">
        <v>204</v>
      </c>
      <c r="J14" s="81" t="s">
        <v>250</v>
      </c>
      <c r="K14" s="27" t="s">
        <v>251</v>
      </c>
      <c r="L14" s="219" t="s">
        <v>252</v>
      </c>
      <c r="M14" s="206">
        <v>44617</v>
      </c>
    </row>
    <row r="15" spans="1:14" x14ac:dyDescent="0.35">
      <c r="B15" s="66">
        <f>IF(C15="","-",SUBTOTAL(3,$C$3:C15))</f>
        <v>13</v>
      </c>
      <c r="C15" s="27" t="s">
        <v>57</v>
      </c>
      <c r="D15" s="27" t="s">
        <v>253</v>
      </c>
      <c r="E15" s="27" t="s">
        <v>195</v>
      </c>
      <c r="F15" s="32"/>
      <c r="G15" s="29" t="s">
        <v>254</v>
      </c>
      <c r="H15" s="85" t="s">
        <v>197</v>
      </c>
      <c r="I15" s="27" t="s">
        <v>204</v>
      </c>
      <c r="J15" s="31" t="s">
        <v>255</v>
      </c>
      <c r="K15" s="27" t="s">
        <v>247</v>
      </c>
      <c r="L15" s="219" t="s">
        <v>256</v>
      </c>
      <c r="M15" s="206">
        <v>44624</v>
      </c>
    </row>
    <row r="16" spans="1:14" x14ac:dyDescent="0.35">
      <c r="B16" s="66">
        <f>IF(C16="","-",SUBTOTAL(3,$C$3:C16))</f>
        <v>14</v>
      </c>
      <c r="C16" s="243" t="s">
        <v>77</v>
      </c>
      <c r="D16" s="243" t="s">
        <v>257</v>
      </c>
      <c r="E16" s="243" t="s">
        <v>258</v>
      </c>
      <c r="F16" s="244"/>
      <c r="G16" s="245" t="s">
        <v>259</v>
      </c>
      <c r="H16" s="244" t="s">
        <v>197</v>
      </c>
      <c r="I16" s="243" t="s">
        <v>204</v>
      </c>
      <c r="J16" s="246" t="s">
        <v>260</v>
      </c>
      <c r="K16" s="247" t="s">
        <v>261</v>
      </c>
      <c r="L16" s="248" t="s">
        <v>262</v>
      </c>
      <c r="M16" s="249">
        <v>44753</v>
      </c>
    </row>
    <row r="17" spans="1:14" x14ac:dyDescent="0.35">
      <c r="B17" s="66">
        <f>IF(C17="","-",SUBTOTAL(3,$C$3:C17))</f>
        <v>15</v>
      </c>
      <c r="C17" s="27" t="s">
        <v>55</v>
      </c>
      <c r="D17" s="27" t="s">
        <v>263</v>
      </c>
      <c r="E17" s="27" t="s">
        <v>195</v>
      </c>
      <c r="F17" s="32"/>
      <c r="G17" s="29" t="s">
        <v>264</v>
      </c>
      <c r="H17" s="32" t="s">
        <v>197</v>
      </c>
      <c r="I17" s="27" t="s">
        <v>204</v>
      </c>
      <c r="J17" s="81" t="s">
        <v>265</v>
      </c>
      <c r="K17" s="85" t="s">
        <v>266</v>
      </c>
      <c r="L17" s="219" t="s">
        <v>267</v>
      </c>
      <c r="M17" s="206">
        <v>44835</v>
      </c>
    </row>
    <row r="18" spans="1:14" x14ac:dyDescent="0.35">
      <c r="B18" s="66">
        <f>IF(C18="","-",SUBTOTAL(3,$C$3:C18))</f>
        <v>16</v>
      </c>
      <c r="C18" s="27" t="s">
        <v>68</v>
      </c>
      <c r="D18" s="27" t="s">
        <v>268</v>
      </c>
      <c r="E18" s="27" t="s">
        <v>195</v>
      </c>
      <c r="F18" s="32"/>
      <c r="G18" s="29" t="s">
        <v>264</v>
      </c>
      <c r="H18" s="32" t="s">
        <v>197</v>
      </c>
      <c r="I18" s="27" t="s">
        <v>204</v>
      </c>
      <c r="J18" s="81" t="s">
        <v>269</v>
      </c>
      <c r="K18" s="85" t="s">
        <v>270</v>
      </c>
      <c r="L18" s="219" t="s">
        <v>271</v>
      </c>
      <c r="M18" s="206">
        <v>44855</v>
      </c>
    </row>
    <row r="19" spans="1:14" x14ac:dyDescent="0.35">
      <c r="B19" s="66">
        <f>IF(C19="","-",SUBTOTAL(3,$C$3:C19))</f>
        <v>17</v>
      </c>
      <c r="C19" s="27" t="s">
        <v>67</v>
      </c>
      <c r="D19" s="27" t="s">
        <v>272</v>
      </c>
      <c r="E19" s="27" t="s">
        <v>195</v>
      </c>
      <c r="F19" s="32"/>
      <c r="G19" s="29" t="s">
        <v>264</v>
      </c>
      <c r="H19" s="32" t="s">
        <v>197</v>
      </c>
      <c r="I19" s="27" t="s">
        <v>198</v>
      </c>
      <c r="J19" s="81" t="s">
        <v>273</v>
      </c>
      <c r="K19" s="85" t="s">
        <v>274</v>
      </c>
      <c r="L19" s="219" t="s">
        <v>275</v>
      </c>
      <c r="M19" s="206">
        <v>44855</v>
      </c>
    </row>
    <row r="20" spans="1:14" x14ac:dyDescent="0.35">
      <c r="B20" s="66">
        <f>IF(C20="","-",SUBTOTAL(3,$C$3:C20))</f>
        <v>18</v>
      </c>
      <c r="C20" s="27" t="s">
        <v>71</v>
      </c>
      <c r="D20" s="27" t="s">
        <v>276</v>
      </c>
      <c r="E20" s="27" t="s">
        <v>195</v>
      </c>
      <c r="F20" s="32"/>
      <c r="G20" s="29" t="s">
        <v>277</v>
      </c>
      <c r="H20" s="32" t="s">
        <v>197</v>
      </c>
      <c r="I20" s="27" t="s">
        <v>198</v>
      </c>
      <c r="J20" s="27" t="s">
        <v>278</v>
      </c>
      <c r="K20" s="28" t="s">
        <v>279</v>
      </c>
      <c r="L20" s="220" t="s">
        <v>280</v>
      </c>
      <c r="M20" s="206">
        <v>44986</v>
      </c>
    </row>
    <row r="21" spans="1:14" ht="16.5" x14ac:dyDescent="0.35">
      <c r="B21" s="66">
        <f>IF(C21="","-",SUBTOTAL(3,$C$3:C21))</f>
        <v>19</v>
      </c>
      <c r="C21" s="198" t="s">
        <v>138</v>
      </c>
      <c r="D21" s="198" t="s">
        <v>281</v>
      </c>
      <c r="E21" s="32" t="s">
        <v>195</v>
      </c>
      <c r="F21" s="199"/>
      <c r="G21" s="29" t="s">
        <v>277</v>
      </c>
      <c r="H21" s="85" t="s">
        <v>197</v>
      </c>
      <c r="I21" s="199" t="s">
        <v>204</v>
      </c>
      <c r="J21" s="217">
        <v>36882</v>
      </c>
      <c r="K21" s="32" t="s">
        <v>279</v>
      </c>
      <c r="L21" s="221" t="s">
        <v>282</v>
      </c>
      <c r="M21" s="206">
        <v>45259</v>
      </c>
    </row>
    <row r="22" spans="1:14" s="263" customFormat="1" x14ac:dyDescent="0.35">
      <c r="B22" s="254" t="str">
        <f>IF(C22="","-",SUBTOTAL(3,$C$3:C22))</f>
        <v>-</v>
      </c>
      <c r="C22" s="309"/>
      <c r="D22" s="276" t="s">
        <v>283</v>
      </c>
      <c r="E22" s="267" t="s">
        <v>195</v>
      </c>
      <c r="F22" s="267"/>
      <c r="G22" s="266" t="s">
        <v>277</v>
      </c>
      <c r="H22" s="267" t="s">
        <v>197</v>
      </c>
      <c r="I22" s="27" t="s">
        <v>198</v>
      </c>
      <c r="J22" s="81">
        <v>37027</v>
      </c>
      <c r="K22" s="27" t="s">
        <v>284</v>
      </c>
      <c r="L22" s="86">
        <v>866026264</v>
      </c>
      <c r="M22" s="272">
        <v>45337</v>
      </c>
      <c r="N22" s="262"/>
    </row>
    <row r="23" spans="1:14" x14ac:dyDescent="0.35">
      <c r="B23" s="66">
        <f>IF(C23="","-",SUBTOTAL(3,$C$3:C23))</f>
        <v>20</v>
      </c>
      <c r="C23" s="83" t="s">
        <v>82</v>
      </c>
      <c r="D23" s="82" t="s">
        <v>285</v>
      </c>
      <c r="E23" s="32" t="s">
        <v>195</v>
      </c>
      <c r="F23" s="32"/>
      <c r="G23" s="29" t="s">
        <v>277</v>
      </c>
      <c r="H23" s="85" t="s">
        <v>197</v>
      </c>
      <c r="I23" s="27" t="s">
        <v>204</v>
      </c>
      <c r="J23" s="81">
        <v>29817</v>
      </c>
      <c r="K23" s="27" t="s">
        <v>266</v>
      </c>
      <c r="L23" s="86">
        <v>842525288</v>
      </c>
      <c r="M23" s="206">
        <v>45337</v>
      </c>
    </row>
    <row r="24" spans="1:14" s="263" customFormat="1" x14ac:dyDescent="0.35">
      <c r="B24" s="66" t="str">
        <f>IF(C24="","-",SUBTOTAL(3,$C$3:C24))</f>
        <v>-</v>
      </c>
      <c r="C24" s="275"/>
      <c r="D24" s="276" t="s">
        <v>286</v>
      </c>
      <c r="E24" s="267" t="s">
        <v>195</v>
      </c>
      <c r="F24" s="267"/>
      <c r="G24" s="266" t="s">
        <v>277</v>
      </c>
      <c r="H24" s="267" t="s">
        <v>197</v>
      </c>
      <c r="I24" s="275" t="s">
        <v>204</v>
      </c>
      <c r="J24" s="277">
        <v>34543</v>
      </c>
      <c r="K24" s="275" t="s">
        <v>287</v>
      </c>
      <c r="L24" s="278">
        <v>936798662</v>
      </c>
      <c r="M24" s="272">
        <v>45344</v>
      </c>
      <c r="N24" s="262"/>
    </row>
    <row r="25" spans="1:14" x14ac:dyDescent="0.35">
      <c r="B25" s="66">
        <f>IF(C25="","-",SUBTOTAL(3,$C$3:C25))</f>
        <v>21</v>
      </c>
      <c r="C25" s="27" t="s">
        <v>94</v>
      </c>
      <c r="D25" s="82" t="s">
        <v>288</v>
      </c>
      <c r="E25" s="32" t="s">
        <v>195</v>
      </c>
      <c r="F25" s="32"/>
      <c r="G25" s="29" t="s">
        <v>277</v>
      </c>
      <c r="H25" s="85" t="s">
        <v>197</v>
      </c>
      <c r="I25" s="27" t="s">
        <v>198</v>
      </c>
      <c r="J25" s="81"/>
      <c r="K25" s="27"/>
      <c r="L25" s="86"/>
      <c r="M25" s="206">
        <v>45544</v>
      </c>
      <c r="N25" s="26" t="s">
        <v>544</v>
      </c>
    </row>
    <row r="26" spans="1:14" x14ac:dyDescent="0.35">
      <c r="B26" s="66">
        <f>IF(C26="","-",SUBTOTAL(3,$C$3:C26))</f>
        <v>22</v>
      </c>
      <c r="C26" s="27" t="s">
        <v>100</v>
      </c>
      <c r="D26" s="82" t="s">
        <v>289</v>
      </c>
      <c r="E26" s="32" t="s">
        <v>195</v>
      </c>
      <c r="F26" s="32"/>
      <c r="G26" s="29" t="s">
        <v>277</v>
      </c>
      <c r="H26" s="32" t="s">
        <v>197</v>
      </c>
      <c r="I26" s="27" t="s">
        <v>204</v>
      </c>
      <c r="J26" s="81"/>
      <c r="K26" s="27"/>
      <c r="L26" s="86"/>
      <c r="M26" s="206">
        <v>45548</v>
      </c>
    </row>
    <row r="27" spans="1:14" ht="16.5" x14ac:dyDescent="0.35">
      <c r="B27" s="66">
        <f>IF(C27="","-",SUBTOTAL(3,$C$3:C27))</f>
        <v>23</v>
      </c>
      <c r="C27" s="198" t="s">
        <v>120</v>
      </c>
      <c r="D27" s="198" t="s">
        <v>290</v>
      </c>
      <c r="E27" s="32" t="s">
        <v>195</v>
      </c>
      <c r="F27" s="32"/>
      <c r="G27" s="29" t="s">
        <v>277</v>
      </c>
      <c r="H27" s="85" t="s">
        <v>197</v>
      </c>
      <c r="I27" s="199" t="s">
        <v>291</v>
      </c>
      <c r="J27" s="200"/>
      <c r="K27" s="200"/>
      <c r="L27" s="221"/>
      <c r="M27" s="206">
        <v>45566</v>
      </c>
    </row>
    <row r="28" spans="1:14" ht="16.5" x14ac:dyDescent="0.35">
      <c r="B28" s="66">
        <f>IF(C28="","-",SUBTOTAL(3,$C$3:C28))</f>
        <v>24</v>
      </c>
      <c r="C28" s="198" t="s">
        <v>119</v>
      </c>
      <c r="D28" s="198" t="s">
        <v>292</v>
      </c>
      <c r="E28" s="32" t="s">
        <v>195</v>
      </c>
      <c r="F28" s="32"/>
      <c r="G28" s="29" t="s">
        <v>277</v>
      </c>
      <c r="H28" s="85" t="s">
        <v>197</v>
      </c>
      <c r="I28" s="199" t="s">
        <v>291</v>
      </c>
      <c r="J28" s="200"/>
      <c r="K28" s="200"/>
      <c r="L28" s="221"/>
      <c r="M28" s="206">
        <v>45566</v>
      </c>
    </row>
    <row r="29" spans="1:14" ht="16.5" x14ac:dyDescent="0.35">
      <c r="B29" s="66">
        <f>IF(C29="","-",SUBTOTAL(3,$C$3:C29))</f>
        <v>25</v>
      </c>
      <c r="C29" s="198" t="s">
        <v>132</v>
      </c>
      <c r="D29" s="198" t="s">
        <v>293</v>
      </c>
      <c r="E29" s="32" t="s">
        <v>195</v>
      </c>
      <c r="F29" s="199"/>
      <c r="G29" s="29" t="s">
        <v>277</v>
      </c>
      <c r="H29" s="85"/>
      <c r="I29" s="199"/>
      <c r="J29" s="200"/>
      <c r="K29" s="200"/>
      <c r="L29" s="221"/>
      <c r="M29" s="206">
        <v>45569</v>
      </c>
    </row>
    <row r="30" spans="1:14" s="263" customFormat="1" ht="16.5" x14ac:dyDescent="0.35">
      <c r="B30" s="66" t="str">
        <f>IF(C30="","-",SUBTOTAL(3,$C$3:C30))</f>
        <v>-</v>
      </c>
      <c r="C30" s="273"/>
      <c r="D30" s="273" t="s">
        <v>294</v>
      </c>
      <c r="E30" s="267" t="s">
        <v>195</v>
      </c>
      <c r="F30" s="268"/>
      <c r="G30" s="266" t="s">
        <v>295</v>
      </c>
      <c r="H30" s="269" t="s">
        <v>197</v>
      </c>
      <c r="I30" s="268" t="s">
        <v>204</v>
      </c>
      <c r="J30" s="270"/>
      <c r="K30" s="267"/>
      <c r="L30" s="271"/>
      <c r="M30" s="272">
        <v>45903</v>
      </c>
      <c r="N30" s="262"/>
    </row>
    <row r="31" spans="1:14" ht="16.5" x14ac:dyDescent="0.35">
      <c r="B31" s="66">
        <f>IF(C31="","-",SUBTOTAL(3,$C$3:C31))</f>
        <v>26</v>
      </c>
      <c r="C31" s="198" t="s">
        <v>141</v>
      </c>
      <c r="D31" s="198" t="s">
        <v>296</v>
      </c>
      <c r="E31" s="32" t="s">
        <v>195</v>
      </c>
      <c r="F31" s="199"/>
      <c r="G31" s="29" t="s">
        <v>295</v>
      </c>
      <c r="H31" s="85" t="s">
        <v>197</v>
      </c>
      <c r="I31" s="199" t="s">
        <v>204</v>
      </c>
      <c r="J31" s="217"/>
      <c r="K31" s="32"/>
      <c r="L31" s="221"/>
      <c r="M31" s="206">
        <v>45903</v>
      </c>
    </row>
    <row r="32" spans="1:14" s="263" customFormat="1" ht="16.5" x14ac:dyDescent="0.35">
      <c r="A32" s="254" t="str">
        <f>IF(C32="","-",SUBTOTAL(3,C$32:C32))</f>
        <v>-</v>
      </c>
      <c r="B32" s="66" t="str">
        <f>IF(C32="","-",SUBTOTAL(3,$C$3:C32))</f>
        <v>-</v>
      </c>
      <c r="C32" s="289"/>
      <c r="D32" s="280" t="s">
        <v>297</v>
      </c>
      <c r="E32" s="279" t="s">
        <v>298</v>
      </c>
      <c r="F32" s="289" t="s">
        <v>299</v>
      </c>
      <c r="G32" s="290" t="s">
        <v>300</v>
      </c>
      <c r="H32" s="281" t="s">
        <v>197</v>
      </c>
      <c r="I32" s="236" t="s">
        <v>291</v>
      </c>
      <c r="J32" s="239"/>
      <c r="K32" s="239"/>
      <c r="L32" s="240">
        <v>906126433</v>
      </c>
      <c r="M32" s="284">
        <v>45876</v>
      </c>
      <c r="N32" s="262"/>
    </row>
    <row r="33" spans="1:14" ht="16.5" x14ac:dyDescent="0.35">
      <c r="A33" s="66">
        <f>IF(C33="","-",SUBTOTAL(3,C$32:C33))</f>
        <v>1</v>
      </c>
      <c r="B33" s="66">
        <f>IF(C33="","-",SUBTOTAL(3,$C$3:C33))</f>
        <v>27</v>
      </c>
      <c r="C33" s="234" t="s">
        <v>140</v>
      </c>
      <c r="D33" s="235" t="s">
        <v>301</v>
      </c>
      <c r="E33" s="236" t="s">
        <v>298</v>
      </c>
      <c r="F33" s="242" t="s">
        <v>299</v>
      </c>
      <c r="G33" s="237" t="s">
        <v>300</v>
      </c>
      <c r="H33" s="238" t="s">
        <v>197</v>
      </c>
      <c r="I33" s="236" t="s">
        <v>291</v>
      </c>
      <c r="J33" s="239"/>
      <c r="K33" s="239"/>
      <c r="L33" s="240"/>
      <c r="M33" s="241">
        <v>45887</v>
      </c>
    </row>
    <row r="34" spans="1:14" s="263" customFormat="1" x14ac:dyDescent="0.35">
      <c r="A34" s="66" t="str">
        <f>IF(C34="","-",SUBTOTAL(3,C$32:C34))</f>
        <v>-</v>
      </c>
      <c r="B34" s="66" t="str">
        <f>IF(C34="","-",SUBTOTAL(3,$C$3:C34))</f>
        <v>-</v>
      </c>
      <c r="C34" s="279"/>
      <c r="D34" s="279" t="s">
        <v>302</v>
      </c>
      <c r="E34" s="279" t="s">
        <v>298</v>
      </c>
      <c r="F34" s="279" t="s">
        <v>303</v>
      </c>
      <c r="G34" s="280" t="s">
        <v>300</v>
      </c>
      <c r="H34" s="281" t="s">
        <v>197</v>
      </c>
      <c r="I34" s="279" t="s">
        <v>291</v>
      </c>
      <c r="J34" s="282"/>
      <c r="K34" s="282"/>
      <c r="L34" s="283"/>
      <c r="M34" s="284">
        <v>45917</v>
      </c>
      <c r="N34" s="262"/>
    </row>
    <row r="35" spans="1:14" s="263" customFormat="1" x14ac:dyDescent="0.35">
      <c r="A35" s="254" t="str">
        <f>IF(C35="","-",SUBTOTAL(3,C$32:C35))</f>
        <v>-</v>
      </c>
      <c r="B35" s="66" t="str">
        <f>IF(C35="","-",SUBTOTAL(3,$C$3:C35))</f>
        <v>-</v>
      </c>
      <c r="C35" s="279"/>
      <c r="D35" s="279" t="s">
        <v>304</v>
      </c>
      <c r="E35" s="279" t="s">
        <v>298</v>
      </c>
      <c r="F35" s="279" t="s">
        <v>305</v>
      </c>
      <c r="G35" s="280" t="s">
        <v>300</v>
      </c>
      <c r="H35" s="281" t="s">
        <v>197</v>
      </c>
      <c r="I35" s="236" t="s">
        <v>291</v>
      </c>
      <c r="J35" s="239"/>
      <c r="K35" s="239"/>
      <c r="L35" s="240"/>
      <c r="M35" s="284">
        <v>45922</v>
      </c>
      <c r="N35" s="262"/>
    </row>
    <row r="36" spans="1:14" s="263" customFormat="1" x14ac:dyDescent="0.35">
      <c r="A36" s="254" t="str">
        <f>IF(C36="","-",SUBTOTAL(3,C$32:C36))</f>
        <v>-</v>
      </c>
      <c r="B36" s="254" t="str">
        <f>IF(C36="","-",SUBTOTAL(3,$C$3:C36))</f>
        <v>-</v>
      </c>
      <c r="C36" s="255"/>
      <c r="D36" s="255" t="s">
        <v>306</v>
      </c>
      <c r="E36" s="256" t="s">
        <v>298</v>
      </c>
      <c r="F36" s="256" t="s">
        <v>303</v>
      </c>
      <c r="G36" s="257" t="s">
        <v>300</v>
      </c>
      <c r="H36" s="258" t="s">
        <v>197</v>
      </c>
      <c r="I36" s="256" t="s">
        <v>291</v>
      </c>
      <c r="J36" s="259"/>
      <c r="K36" s="259"/>
      <c r="L36" s="260"/>
      <c r="M36" s="261">
        <v>46076</v>
      </c>
      <c r="N36" s="262"/>
    </row>
    <row r="37" spans="1:14" s="263" customFormat="1" x14ac:dyDescent="0.35">
      <c r="A37" s="254" t="str">
        <f>IF(C37="","-",SUBTOTAL(3,C$32:C37))</f>
        <v>-</v>
      </c>
      <c r="B37" s="66" t="str">
        <f>IF(C37="","-",SUBTOTAL(3,$C$3:C37))</f>
        <v>-</v>
      </c>
      <c r="C37" s="255"/>
      <c r="D37" s="257" t="s">
        <v>307</v>
      </c>
      <c r="E37" s="256" t="s">
        <v>298</v>
      </c>
      <c r="F37" s="256" t="s">
        <v>308</v>
      </c>
      <c r="G37" s="257" t="s">
        <v>300</v>
      </c>
      <c r="H37" s="258" t="s">
        <v>197</v>
      </c>
      <c r="I37" s="227" t="s">
        <v>309</v>
      </c>
      <c r="J37" s="229"/>
      <c r="K37" s="229"/>
      <c r="L37" s="230"/>
      <c r="M37" s="261">
        <v>46076</v>
      </c>
      <c r="N37" s="262"/>
    </row>
    <row r="38" spans="1:14" s="263" customFormat="1" x14ac:dyDescent="0.35">
      <c r="A38" s="66" t="str">
        <f>IF(C38="","-",SUBTOTAL(3,C$32:C38))</f>
        <v>-</v>
      </c>
      <c r="B38" s="66" t="str">
        <f>IF(C38="","-",SUBTOTAL(3,$C$3:C38))</f>
        <v>-</v>
      </c>
      <c r="C38" s="255"/>
      <c r="D38" s="257" t="s">
        <v>310</v>
      </c>
      <c r="E38" s="256" t="s">
        <v>298</v>
      </c>
      <c r="F38" s="256" t="s">
        <v>308</v>
      </c>
      <c r="G38" s="257" t="s">
        <v>300</v>
      </c>
      <c r="H38" s="258" t="s">
        <v>197</v>
      </c>
      <c r="I38" s="227" t="s">
        <v>291</v>
      </c>
      <c r="J38" s="229"/>
      <c r="K38" s="229"/>
      <c r="L38" s="230"/>
      <c r="M38" s="261">
        <v>46076</v>
      </c>
      <c r="N38" s="262"/>
    </row>
    <row r="39" spans="1:14" x14ac:dyDescent="0.35">
      <c r="A39" s="66">
        <f>IF(C39="","-",SUBTOTAL(3,C$32:C39))</f>
        <v>2</v>
      </c>
      <c r="B39" s="66">
        <f>IF(C39="","-",SUBTOTAL(3,$C$3:C39))</f>
        <v>28</v>
      </c>
      <c r="C39" s="225" t="s">
        <v>142</v>
      </c>
      <c r="D39" s="225" t="s">
        <v>311</v>
      </c>
      <c r="E39" s="227" t="s">
        <v>298</v>
      </c>
      <c r="F39" s="227" t="s">
        <v>303</v>
      </c>
      <c r="G39" s="226" t="s">
        <v>300</v>
      </c>
      <c r="H39" s="228" t="s">
        <v>197</v>
      </c>
      <c r="I39" s="227" t="s">
        <v>291</v>
      </c>
      <c r="J39" s="229"/>
      <c r="K39" s="229"/>
      <c r="L39" s="230"/>
      <c r="M39" s="231">
        <v>46077</v>
      </c>
    </row>
    <row r="40" spans="1:14" s="263" customFormat="1" x14ac:dyDescent="0.35">
      <c r="A40" s="66" t="str">
        <f>IF(C40="","-",SUBTOTAL(3,C$32:C40))</f>
        <v>-</v>
      </c>
      <c r="B40" s="66" t="str">
        <f>IF(C40="","-",SUBTOTAL(3,$C$3:C40))</f>
        <v>-</v>
      </c>
      <c r="C40" s="255"/>
      <c r="D40" s="255" t="s">
        <v>312</v>
      </c>
      <c r="E40" s="256" t="s">
        <v>298</v>
      </c>
      <c r="F40" s="256" t="s">
        <v>303</v>
      </c>
      <c r="G40" s="257" t="s">
        <v>300</v>
      </c>
      <c r="H40" s="258" t="s">
        <v>197</v>
      </c>
      <c r="I40" s="256" t="s">
        <v>291</v>
      </c>
      <c r="J40" s="259"/>
      <c r="K40" s="259"/>
      <c r="L40" s="260"/>
      <c r="M40" s="261">
        <v>46077</v>
      </c>
      <c r="N40" s="262"/>
    </row>
    <row r="41" spans="1:14" s="263" customFormat="1" x14ac:dyDescent="0.35">
      <c r="A41" s="254" t="str">
        <f>IF(C41="","-",SUBTOTAL(3,C$32:C41))</f>
        <v>-</v>
      </c>
      <c r="B41" s="66" t="str">
        <f>IF(C41="","-",SUBTOTAL(3,$C$3:C41))</f>
        <v>-</v>
      </c>
      <c r="C41" s="255"/>
      <c r="D41" s="255" t="s">
        <v>313</v>
      </c>
      <c r="E41" s="256" t="s">
        <v>298</v>
      </c>
      <c r="F41" s="256" t="s">
        <v>299</v>
      </c>
      <c r="G41" s="257" t="s">
        <v>300</v>
      </c>
      <c r="H41" s="258" t="s">
        <v>197</v>
      </c>
      <c r="I41" s="227" t="s">
        <v>309</v>
      </c>
      <c r="J41" s="229"/>
      <c r="K41" s="229"/>
      <c r="L41" s="230"/>
      <c r="M41" s="261">
        <v>46077</v>
      </c>
      <c r="N41" s="262"/>
    </row>
    <row r="42" spans="1:14" s="263" customFormat="1" x14ac:dyDescent="0.35">
      <c r="A42" s="254" t="str">
        <f>IF(C42="","-",SUBTOTAL(3,C$32:C42))</f>
        <v>-</v>
      </c>
      <c r="B42" s="66" t="str">
        <f>IF(C42="","-",SUBTOTAL(3,$C$3:C42))</f>
        <v>-</v>
      </c>
      <c r="C42" s="255"/>
      <c r="D42" s="255" t="s">
        <v>314</v>
      </c>
      <c r="E42" s="256" t="s">
        <v>298</v>
      </c>
      <c r="F42" s="256" t="s">
        <v>308</v>
      </c>
      <c r="G42" s="257" t="s">
        <v>300</v>
      </c>
      <c r="H42" s="258" t="s">
        <v>197</v>
      </c>
      <c r="I42" s="227" t="s">
        <v>309</v>
      </c>
      <c r="J42" s="229"/>
      <c r="K42" s="229"/>
      <c r="L42" s="230"/>
      <c r="M42" s="261">
        <v>46077</v>
      </c>
      <c r="N42" s="262"/>
    </row>
    <row r="43" spans="1:14" s="263" customFormat="1" x14ac:dyDescent="0.35">
      <c r="A43" s="66" t="str">
        <f>IF(C43="","-",SUBTOTAL(3,C$32:C43))</f>
        <v>-</v>
      </c>
      <c r="B43" s="66" t="str">
        <f>IF(C43="","-",SUBTOTAL(3,$C$3:C43))</f>
        <v>-</v>
      </c>
      <c r="C43" s="255"/>
      <c r="D43" s="255" t="s">
        <v>315</v>
      </c>
      <c r="E43" s="256" t="s">
        <v>298</v>
      </c>
      <c r="F43" s="256" t="s">
        <v>303</v>
      </c>
      <c r="G43" s="257" t="s">
        <v>300</v>
      </c>
      <c r="H43" s="258" t="s">
        <v>197</v>
      </c>
      <c r="I43" s="256" t="s">
        <v>291</v>
      </c>
      <c r="J43" s="259"/>
      <c r="K43" s="259"/>
      <c r="L43" s="260"/>
      <c r="M43" s="261">
        <v>46078</v>
      </c>
      <c r="N43" s="262"/>
    </row>
    <row r="44" spans="1:14" x14ac:dyDescent="0.35">
      <c r="A44" s="66">
        <f>IF(C44="","-",SUBTOTAL(3,C$32:C44))</f>
        <v>3</v>
      </c>
      <c r="B44" s="66">
        <f>IF(C44="","-",SUBTOTAL(3,$C$3:C44))</f>
        <v>29</v>
      </c>
      <c r="C44" s="225" t="s">
        <v>148</v>
      </c>
      <c r="D44" s="225" t="s">
        <v>316</v>
      </c>
      <c r="E44" s="227" t="s">
        <v>298</v>
      </c>
      <c r="F44" s="227" t="s">
        <v>317</v>
      </c>
      <c r="G44" s="226" t="s">
        <v>300</v>
      </c>
      <c r="H44" s="228" t="s">
        <v>197</v>
      </c>
      <c r="I44" s="227" t="s">
        <v>309</v>
      </c>
      <c r="J44" s="229"/>
      <c r="K44" s="229"/>
      <c r="L44" s="230"/>
      <c r="M44" s="231">
        <v>46078</v>
      </c>
    </row>
    <row r="45" spans="1:14" s="263" customFormat="1" x14ac:dyDescent="0.35">
      <c r="A45" s="66" t="str">
        <f>IF(C45="","-",SUBTOTAL(3,C$32:C45))</f>
        <v>-</v>
      </c>
      <c r="B45" s="66" t="str">
        <f>IF(C45="","-",SUBTOTAL(3,$C$3:C45))</f>
        <v>-</v>
      </c>
      <c r="C45" s="255"/>
      <c r="D45" s="255" t="s">
        <v>318</v>
      </c>
      <c r="E45" s="256" t="s">
        <v>298</v>
      </c>
      <c r="F45" s="256" t="s">
        <v>317</v>
      </c>
      <c r="G45" s="257" t="s">
        <v>300</v>
      </c>
      <c r="H45" s="258" t="s">
        <v>197</v>
      </c>
      <c r="I45" s="227" t="s">
        <v>309</v>
      </c>
      <c r="J45" s="229"/>
      <c r="K45" s="229"/>
      <c r="L45" s="230"/>
      <c r="M45" s="261">
        <v>46078</v>
      </c>
      <c r="N45" s="262"/>
    </row>
    <row r="46" spans="1:14" x14ac:dyDescent="0.35">
      <c r="A46" s="66">
        <f>IF(C46="","-",SUBTOTAL(3,C$32:C46))</f>
        <v>4</v>
      </c>
      <c r="B46" s="66">
        <f>IF(C46="","-",SUBTOTAL(3,$C$3:C46))</f>
        <v>30</v>
      </c>
      <c r="C46" s="225" t="s">
        <v>147</v>
      </c>
      <c r="D46" s="225" t="s">
        <v>319</v>
      </c>
      <c r="E46" s="227" t="s">
        <v>298</v>
      </c>
      <c r="F46" s="227" t="s">
        <v>317</v>
      </c>
      <c r="G46" s="226" t="s">
        <v>300</v>
      </c>
      <c r="H46" s="228" t="s">
        <v>197</v>
      </c>
      <c r="I46" s="227" t="s">
        <v>309</v>
      </c>
      <c r="J46" s="229"/>
      <c r="K46" s="229"/>
      <c r="L46" s="230"/>
      <c r="M46" s="231">
        <v>46078</v>
      </c>
    </row>
    <row r="47" spans="1:14" x14ac:dyDescent="0.35">
      <c r="A47" s="66">
        <f>IF(C47="","-",SUBTOTAL(3,C$32:C47))</f>
        <v>5</v>
      </c>
      <c r="B47" s="66">
        <f>IF(C47="","-",SUBTOTAL(3,$C$3:C47))</f>
        <v>31</v>
      </c>
      <c r="C47" s="225" t="s">
        <v>146</v>
      </c>
      <c r="D47" s="225" t="s">
        <v>320</v>
      </c>
      <c r="E47" s="227" t="s">
        <v>298</v>
      </c>
      <c r="F47" s="227" t="s">
        <v>317</v>
      </c>
      <c r="G47" s="226" t="s">
        <v>300</v>
      </c>
      <c r="H47" s="228" t="s">
        <v>197</v>
      </c>
      <c r="I47" s="227" t="s">
        <v>291</v>
      </c>
      <c r="J47" s="229"/>
      <c r="K47" s="229"/>
      <c r="L47" s="230"/>
      <c r="M47" s="231">
        <v>46078</v>
      </c>
    </row>
    <row r="48" spans="1:14" x14ac:dyDescent="0.35">
      <c r="A48" s="66">
        <f>IF(C48="","-",SUBTOTAL(3,C$32:C48))</f>
        <v>6</v>
      </c>
      <c r="B48" s="66">
        <f>IF(C48="","-",SUBTOTAL(3,$C$3:C48))</f>
        <v>32</v>
      </c>
      <c r="C48" s="225" t="s">
        <v>145</v>
      </c>
      <c r="D48" s="225" t="s">
        <v>321</v>
      </c>
      <c r="E48" s="227" t="s">
        <v>298</v>
      </c>
      <c r="F48" s="227" t="s">
        <v>317</v>
      </c>
      <c r="G48" s="226" t="s">
        <v>300</v>
      </c>
      <c r="H48" s="228" t="s">
        <v>197</v>
      </c>
      <c r="I48" s="227" t="s">
        <v>309</v>
      </c>
      <c r="J48" s="229"/>
      <c r="K48" s="229"/>
      <c r="L48" s="230"/>
      <c r="M48" s="231">
        <v>46078</v>
      </c>
    </row>
    <row r="49" spans="1:14" x14ac:dyDescent="0.35">
      <c r="A49" s="66">
        <f>IF(C49="","-",SUBTOTAL(3,C$32:C49))</f>
        <v>7</v>
      </c>
      <c r="B49" s="66">
        <f>IF(C49="","-",SUBTOTAL(3,$C$3:C49))</f>
        <v>33</v>
      </c>
      <c r="C49" s="225" t="s">
        <v>144</v>
      </c>
      <c r="D49" s="225" t="s">
        <v>322</v>
      </c>
      <c r="E49" s="227" t="s">
        <v>298</v>
      </c>
      <c r="F49" s="227" t="s">
        <v>317</v>
      </c>
      <c r="G49" s="226" t="s">
        <v>300</v>
      </c>
      <c r="H49" s="228" t="s">
        <v>197</v>
      </c>
      <c r="I49" s="227" t="s">
        <v>291</v>
      </c>
      <c r="J49" s="229"/>
      <c r="K49" s="229"/>
      <c r="L49" s="230"/>
      <c r="M49" s="231">
        <v>46078</v>
      </c>
    </row>
    <row r="50" spans="1:14" s="263" customFormat="1" x14ac:dyDescent="0.35">
      <c r="A50" s="254" t="str">
        <f>IF(C50="","-",SUBTOTAL(3,C$32:C50))</f>
        <v>-</v>
      </c>
      <c r="B50" s="66" t="str">
        <f>IF(C50="","-",SUBTOTAL(3,$C$3:C50))</f>
        <v>-</v>
      </c>
      <c r="C50" s="255"/>
      <c r="D50" s="255" t="s">
        <v>323</v>
      </c>
      <c r="E50" s="256" t="s">
        <v>298</v>
      </c>
      <c r="F50" s="256" t="s">
        <v>317</v>
      </c>
      <c r="G50" s="257" t="s">
        <v>300</v>
      </c>
      <c r="H50" s="258" t="s">
        <v>197</v>
      </c>
      <c r="I50" s="227" t="s">
        <v>309</v>
      </c>
      <c r="J50" s="229"/>
      <c r="K50" s="229"/>
      <c r="L50" s="230"/>
      <c r="M50" s="261">
        <v>46078</v>
      </c>
      <c r="N50" s="262"/>
    </row>
    <row r="51" spans="1:14" s="263" customFormat="1" x14ac:dyDescent="0.35">
      <c r="A51" s="254" t="str">
        <f>IF(C51="","-",SUBTOTAL(3,C$32:C51))</f>
        <v>-</v>
      </c>
      <c r="B51" s="254" t="str">
        <f>IF(C51="","-",SUBTOTAL(3,$C$3:C51))</f>
        <v>-</v>
      </c>
      <c r="C51" s="255"/>
      <c r="D51" s="255" t="s">
        <v>218</v>
      </c>
      <c r="E51" s="256" t="s">
        <v>298</v>
      </c>
      <c r="F51" s="256" t="s">
        <v>317</v>
      </c>
      <c r="G51" s="257" t="s">
        <v>300</v>
      </c>
      <c r="H51" s="258" t="s">
        <v>197</v>
      </c>
      <c r="I51" s="227" t="s">
        <v>309</v>
      </c>
      <c r="J51" s="229"/>
      <c r="K51" s="229"/>
      <c r="L51" s="230"/>
      <c r="M51" s="261">
        <v>46078</v>
      </c>
      <c r="N51" s="262"/>
    </row>
    <row r="52" spans="1:14" s="263" customFormat="1" x14ac:dyDescent="0.35">
      <c r="A52" s="66" t="str">
        <f>IF(C52="","-",SUBTOTAL(3,C$32:C52))</f>
        <v>-</v>
      </c>
      <c r="B52" s="66" t="str">
        <f>IF(C52="","-",SUBTOTAL(3,$C$3:C52))</f>
        <v>-</v>
      </c>
      <c r="C52" s="255"/>
      <c r="D52" s="255" t="s">
        <v>324</v>
      </c>
      <c r="E52" s="256" t="s">
        <v>298</v>
      </c>
      <c r="F52" s="256" t="s">
        <v>308</v>
      </c>
      <c r="G52" s="257" t="s">
        <v>300</v>
      </c>
      <c r="H52" s="258" t="s">
        <v>197</v>
      </c>
      <c r="I52" s="256" t="s">
        <v>291</v>
      </c>
      <c r="J52" s="259"/>
      <c r="K52" s="259"/>
      <c r="L52" s="260"/>
      <c r="M52" s="261">
        <v>46078</v>
      </c>
      <c r="N52" s="262"/>
    </row>
    <row r="53" spans="1:14" x14ac:dyDescent="0.35">
      <c r="A53" s="66">
        <f>IF(C53="","-",SUBTOTAL(3,C$32:C53))</f>
        <v>8</v>
      </c>
      <c r="B53" s="66">
        <f>IF(C53="","-",SUBTOTAL(3,$C$3:C53))</f>
        <v>34</v>
      </c>
      <c r="C53" s="225" t="s">
        <v>143</v>
      </c>
      <c r="D53" s="225" t="s">
        <v>325</v>
      </c>
      <c r="E53" s="227" t="s">
        <v>298</v>
      </c>
      <c r="F53" s="227" t="s">
        <v>303</v>
      </c>
      <c r="G53" s="226" t="s">
        <v>300</v>
      </c>
      <c r="H53" s="228" t="s">
        <v>197</v>
      </c>
      <c r="I53" s="227" t="s">
        <v>309</v>
      </c>
      <c r="J53" s="229"/>
      <c r="K53" s="229"/>
      <c r="L53" s="230"/>
      <c r="M53" s="231">
        <v>46078</v>
      </c>
    </row>
    <row r="54" spans="1:14" s="263" customFormat="1" x14ac:dyDescent="0.35">
      <c r="A54" s="254" t="str">
        <f>IF(C54="","-",SUBTOTAL(3,C$32:C54))</f>
        <v>-</v>
      </c>
      <c r="B54" s="66" t="str">
        <f>IF(C54="","-",SUBTOTAL(3,$C$3:C54))</f>
        <v>-</v>
      </c>
      <c r="C54" s="255"/>
      <c r="D54" s="255" t="s">
        <v>326</v>
      </c>
      <c r="E54" s="256" t="s">
        <v>298</v>
      </c>
      <c r="F54" s="256" t="s">
        <v>303</v>
      </c>
      <c r="G54" s="257" t="s">
        <v>300</v>
      </c>
      <c r="H54" s="258" t="s">
        <v>197</v>
      </c>
      <c r="I54" s="256" t="s">
        <v>309</v>
      </c>
      <c r="J54" s="259"/>
      <c r="K54" s="259"/>
      <c r="L54" s="260"/>
      <c r="M54" s="261">
        <v>46078</v>
      </c>
      <c r="N54" s="262"/>
    </row>
    <row r="55" spans="1:14" s="263" customFormat="1" x14ac:dyDescent="0.35">
      <c r="A55" s="254" t="str">
        <f>IF(C55="","-",SUBTOTAL(3,C$32:C55))</f>
        <v>-</v>
      </c>
      <c r="B55" s="66" t="str">
        <f>IF(C55="","-",SUBTOTAL(3,$C$3:C55))</f>
        <v>-</v>
      </c>
      <c r="C55" s="255"/>
      <c r="D55" s="255" t="s">
        <v>327</v>
      </c>
      <c r="E55" s="256" t="s">
        <v>298</v>
      </c>
      <c r="F55" s="256" t="s">
        <v>303</v>
      </c>
      <c r="G55" s="257" t="s">
        <v>300</v>
      </c>
      <c r="H55" s="258" t="s">
        <v>197</v>
      </c>
      <c r="I55" s="227" t="s">
        <v>291</v>
      </c>
      <c r="J55" s="229"/>
      <c r="K55" s="229"/>
      <c r="L55" s="230"/>
      <c r="M55" s="261">
        <v>46078</v>
      </c>
      <c r="N55" s="262"/>
    </row>
    <row r="56" spans="1:14" s="263" customFormat="1" x14ac:dyDescent="0.35">
      <c r="A56" s="254" t="str">
        <f>IF(C56="","-",SUBTOTAL(3,C$32:C56))</f>
        <v>-</v>
      </c>
      <c r="B56" s="66" t="str">
        <f>IF(C56="","-",SUBTOTAL(3,$C$3:C56))</f>
        <v>-</v>
      </c>
      <c r="C56" s="255"/>
      <c r="D56" s="255" t="s">
        <v>328</v>
      </c>
      <c r="E56" s="256" t="s">
        <v>298</v>
      </c>
      <c r="F56" s="256" t="s">
        <v>317</v>
      </c>
      <c r="G56" s="257" t="s">
        <v>300</v>
      </c>
      <c r="H56" s="258" t="s">
        <v>197</v>
      </c>
      <c r="I56" s="227" t="s">
        <v>291</v>
      </c>
      <c r="J56" s="229"/>
      <c r="K56" s="229"/>
      <c r="L56" s="230"/>
      <c r="M56" s="261">
        <v>46079</v>
      </c>
      <c r="N56" s="262"/>
    </row>
    <row r="57" spans="1:14" s="263" customFormat="1" x14ac:dyDescent="0.35">
      <c r="A57" s="254" t="str">
        <f>IF(C57="","-",SUBTOTAL(3,C$32:C57))</f>
        <v>-</v>
      </c>
      <c r="B57" s="254" t="str">
        <f>IF(C57="","-",SUBTOTAL(3,$C$3:C57))</f>
        <v>-</v>
      </c>
      <c r="C57" s="255"/>
      <c r="D57" s="255" t="s">
        <v>150</v>
      </c>
      <c r="E57" s="256" t="s">
        <v>298</v>
      </c>
      <c r="F57" s="256" t="s">
        <v>317</v>
      </c>
      <c r="G57" s="257" t="s">
        <v>300</v>
      </c>
      <c r="H57" s="258" t="s">
        <v>197</v>
      </c>
      <c r="I57" s="227" t="s">
        <v>291</v>
      </c>
      <c r="J57" s="229"/>
      <c r="K57" s="229"/>
      <c r="L57" s="230"/>
      <c r="M57" s="261">
        <v>46079</v>
      </c>
      <c r="N57" s="361" t="s">
        <v>329</v>
      </c>
    </row>
    <row r="58" spans="1:14" s="263" customFormat="1" x14ac:dyDescent="0.35">
      <c r="A58" s="254" t="str">
        <f>IF(C58="","-",SUBTOTAL(3,C$32:C58))</f>
        <v>-</v>
      </c>
      <c r="B58" s="254" t="str">
        <f>IF(C58="","-",SUBTOTAL(3,$C$3:C58))</f>
        <v>-</v>
      </c>
      <c r="C58" s="255"/>
      <c r="D58" s="255" t="s">
        <v>330</v>
      </c>
      <c r="E58" s="256" t="s">
        <v>298</v>
      </c>
      <c r="F58" s="256" t="s">
        <v>303</v>
      </c>
      <c r="G58" s="257" t="s">
        <v>300</v>
      </c>
      <c r="H58" s="258" t="s">
        <v>197</v>
      </c>
      <c r="I58" s="227" t="s">
        <v>291</v>
      </c>
      <c r="J58" s="229"/>
      <c r="K58" s="229"/>
      <c r="L58" s="230"/>
      <c r="M58" s="261">
        <v>46079</v>
      </c>
      <c r="N58" s="262"/>
    </row>
    <row r="59" spans="1:14" s="263" customFormat="1" x14ac:dyDescent="0.35">
      <c r="A59" s="66" t="str">
        <f>IF(C59="","-",SUBTOTAL(3,C$32:C59))</f>
        <v>-</v>
      </c>
      <c r="B59" s="66" t="str">
        <f>IF(C59="","-",SUBTOTAL(3,$C$3:C59))</f>
        <v>-</v>
      </c>
      <c r="C59" s="255"/>
      <c r="D59" s="255" t="s">
        <v>331</v>
      </c>
      <c r="E59" s="256" t="s">
        <v>298</v>
      </c>
      <c r="F59" s="256" t="s">
        <v>303</v>
      </c>
      <c r="G59" s="257" t="s">
        <v>300</v>
      </c>
      <c r="H59" s="258" t="s">
        <v>197</v>
      </c>
      <c r="I59" s="227" t="s">
        <v>309</v>
      </c>
      <c r="J59" s="229"/>
      <c r="K59" s="229"/>
      <c r="L59" s="230"/>
      <c r="M59" s="261">
        <v>46079</v>
      </c>
      <c r="N59" s="262"/>
    </row>
    <row r="60" spans="1:14" s="263" customFormat="1" x14ac:dyDescent="0.35">
      <c r="A60" s="254" t="str">
        <f>IF(C60="","-",SUBTOTAL(3,C$32:C60))</f>
        <v>-</v>
      </c>
      <c r="B60" s="66" t="str">
        <f>IF(C60="","-",SUBTOTAL(3,$C$3:C60))</f>
        <v>-</v>
      </c>
      <c r="C60" s="255"/>
      <c r="D60" s="255" t="s">
        <v>332</v>
      </c>
      <c r="E60" s="256" t="s">
        <v>298</v>
      </c>
      <c r="F60" s="256" t="s">
        <v>303</v>
      </c>
      <c r="G60" s="257" t="s">
        <v>300</v>
      </c>
      <c r="H60" s="258" t="s">
        <v>197</v>
      </c>
      <c r="I60" s="227" t="s">
        <v>291</v>
      </c>
      <c r="J60" s="229"/>
      <c r="K60" s="229"/>
      <c r="L60" s="230"/>
      <c r="M60" s="261">
        <v>46079</v>
      </c>
      <c r="N60" s="262"/>
    </row>
    <row r="61" spans="1:14" s="263" customFormat="1" x14ac:dyDescent="0.35">
      <c r="A61" s="66" t="str">
        <f>IF(C61="","-",SUBTOTAL(3,C$32:C61))</f>
        <v>-</v>
      </c>
      <c r="B61" s="66" t="str">
        <f>IF(C61="","-",SUBTOTAL(3,$C$3:C61))</f>
        <v>-</v>
      </c>
      <c r="C61" s="255"/>
      <c r="D61" s="255" t="s">
        <v>333</v>
      </c>
      <c r="E61" s="256" t="s">
        <v>298</v>
      </c>
      <c r="F61" s="256" t="s">
        <v>303</v>
      </c>
      <c r="G61" s="257" t="s">
        <v>300</v>
      </c>
      <c r="H61" s="258" t="s">
        <v>197</v>
      </c>
      <c r="I61" s="227" t="s">
        <v>291</v>
      </c>
      <c r="J61" s="229"/>
      <c r="K61" s="229"/>
      <c r="L61" s="230"/>
      <c r="M61" s="261">
        <v>46079</v>
      </c>
      <c r="N61" s="262"/>
    </row>
    <row r="62" spans="1:14" s="263" customFormat="1" x14ac:dyDescent="0.35">
      <c r="A62" s="66" t="str">
        <f>IF(C62="","-",SUBTOTAL(3,C$32:C62))</f>
        <v>-</v>
      </c>
      <c r="B62" s="66" t="str">
        <f>IF(C62="","-",SUBTOTAL(3,$C$3:C62))</f>
        <v>-</v>
      </c>
      <c r="C62" s="255"/>
      <c r="D62" s="255" t="s">
        <v>334</v>
      </c>
      <c r="E62" s="256" t="s">
        <v>298</v>
      </c>
      <c r="F62" s="256" t="s">
        <v>299</v>
      </c>
      <c r="G62" s="257" t="s">
        <v>300</v>
      </c>
      <c r="H62" s="258" t="s">
        <v>197</v>
      </c>
      <c r="I62" s="227">
        <v>0</v>
      </c>
      <c r="J62" s="229"/>
      <c r="K62" s="229"/>
      <c r="L62" s="230"/>
      <c r="M62" s="261">
        <v>46080</v>
      </c>
      <c r="N62" s="262"/>
    </row>
    <row r="63" spans="1:14" s="263" customFormat="1" x14ac:dyDescent="0.35">
      <c r="A63" s="66" t="str">
        <f>IF(C63="","-",SUBTOTAL(3,C$32:C63))</f>
        <v>-</v>
      </c>
      <c r="B63" s="66" t="str">
        <f>IF(C63="","-",SUBTOTAL(3,$C$3:C63))</f>
        <v>-</v>
      </c>
      <c r="C63" s="255"/>
      <c r="D63" s="255" t="s">
        <v>335</v>
      </c>
      <c r="E63" s="256" t="s">
        <v>298</v>
      </c>
      <c r="F63" s="256" t="s">
        <v>317</v>
      </c>
      <c r="G63" s="257" t="s">
        <v>300</v>
      </c>
      <c r="H63" s="258" t="s">
        <v>197</v>
      </c>
      <c r="I63" s="256">
        <v>0</v>
      </c>
      <c r="J63" s="259"/>
      <c r="K63" s="259"/>
      <c r="L63" s="260"/>
      <c r="M63" s="261">
        <v>46080</v>
      </c>
      <c r="N63" s="262"/>
    </row>
    <row r="64" spans="1:14" s="263" customFormat="1" x14ac:dyDescent="0.35">
      <c r="A64" s="66" t="str">
        <f>IF(C64="","-",SUBTOTAL(3,C$32:C64))</f>
        <v>-</v>
      </c>
      <c r="B64" s="66" t="str">
        <f>IF(C64="","-",SUBTOTAL(3,$C$3:C64))</f>
        <v>-</v>
      </c>
      <c r="C64" s="255"/>
      <c r="D64" s="255" t="s">
        <v>336</v>
      </c>
      <c r="E64" s="256" t="s">
        <v>298</v>
      </c>
      <c r="F64" s="256" t="s">
        <v>317</v>
      </c>
      <c r="G64" s="257" t="s">
        <v>300</v>
      </c>
      <c r="H64" s="258" t="s">
        <v>197</v>
      </c>
      <c r="I64" s="227">
        <v>0</v>
      </c>
      <c r="J64" s="229"/>
      <c r="K64" s="229"/>
      <c r="L64" s="230"/>
      <c r="M64" s="261">
        <v>46080</v>
      </c>
      <c r="N64" s="262"/>
    </row>
    <row r="65" spans="1:14" s="263" customFormat="1" x14ac:dyDescent="0.35">
      <c r="A65" s="66" t="str">
        <f>IF(C65="","-",SUBTOTAL(3,C$32:C65))</f>
        <v>-</v>
      </c>
      <c r="B65" s="66" t="str">
        <f>IF(C65="","-",SUBTOTAL(3,$C$3:C65))</f>
        <v>-</v>
      </c>
      <c r="C65" s="255"/>
      <c r="D65" s="255" t="s">
        <v>337</v>
      </c>
      <c r="E65" s="256" t="s">
        <v>298</v>
      </c>
      <c r="F65" s="256" t="s">
        <v>317</v>
      </c>
      <c r="G65" s="257" t="s">
        <v>300</v>
      </c>
      <c r="H65" s="258" t="s">
        <v>197</v>
      </c>
      <c r="I65" s="227">
        <v>0</v>
      </c>
      <c r="J65" s="229"/>
      <c r="K65" s="229"/>
      <c r="L65" s="230"/>
      <c r="M65" s="261">
        <v>46080</v>
      </c>
      <c r="N65" s="262"/>
    </row>
    <row r="66" spans="1:14" s="263" customFormat="1" x14ac:dyDescent="0.35">
      <c r="A66" s="254" t="str">
        <f>IF(C66="","-",SUBTOTAL(3,C$32:C66))</f>
        <v>-</v>
      </c>
      <c r="B66" s="66" t="str">
        <f>IF(C66="","-",SUBTOTAL(3,$C$3:C66))</f>
        <v>-</v>
      </c>
      <c r="C66" s="255"/>
      <c r="D66" s="255" t="s">
        <v>338</v>
      </c>
      <c r="E66" s="256" t="s">
        <v>298</v>
      </c>
      <c r="F66" s="256" t="s">
        <v>299</v>
      </c>
      <c r="G66" s="257" t="s">
        <v>300</v>
      </c>
      <c r="H66" s="258" t="s">
        <v>197</v>
      </c>
      <c r="I66" s="227">
        <v>0</v>
      </c>
      <c r="J66" s="229"/>
      <c r="K66" s="229"/>
      <c r="L66" s="230"/>
      <c r="M66" s="261">
        <v>46080</v>
      </c>
      <c r="N66" s="262"/>
    </row>
    <row r="67" spans="1:14" s="263" customFormat="1" x14ac:dyDescent="0.35">
      <c r="A67" s="66" t="str">
        <f>IF(C67="","-",SUBTOTAL(3,C$32:C67))</f>
        <v>-</v>
      </c>
      <c r="B67" s="66" t="str">
        <f>IF(C67="","-",SUBTOTAL(3,$C$3:C67))</f>
        <v>-</v>
      </c>
      <c r="C67" s="255"/>
      <c r="D67" s="255" t="s">
        <v>339</v>
      </c>
      <c r="E67" s="256" t="s">
        <v>298</v>
      </c>
      <c r="F67" s="256" t="s">
        <v>299</v>
      </c>
      <c r="G67" s="257" t="s">
        <v>300</v>
      </c>
      <c r="H67" s="258" t="s">
        <v>197</v>
      </c>
      <c r="I67" s="227">
        <v>0</v>
      </c>
      <c r="J67" s="229"/>
      <c r="K67" s="229"/>
      <c r="L67" s="230"/>
      <c r="M67" s="261">
        <v>46080</v>
      </c>
      <c r="N67" s="262"/>
    </row>
    <row r="68" spans="1:14" s="263" customFormat="1" x14ac:dyDescent="0.35">
      <c r="A68" s="254" t="str">
        <f>IF(C68="","-",SUBTOTAL(3,C$32:C68))</f>
        <v>-</v>
      </c>
      <c r="B68" s="66" t="str">
        <f>IF(C68="","-",SUBTOTAL(3,$C$3:C68))</f>
        <v>-</v>
      </c>
      <c r="C68" s="255"/>
      <c r="D68" s="255" t="s">
        <v>340</v>
      </c>
      <c r="E68" s="256" t="s">
        <v>298</v>
      </c>
      <c r="F68" s="256" t="s">
        <v>299</v>
      </c>
      <c r="G68" s="257" t="s">
        <v>300</v>
      </c>
      <c r="H68" s="258" t="s">
        <v>197</v>
      </c>
      <c r="I68" s="227">
        <v>0</v>
      </c>
      <c r="J68" s="229"/>
      <c r="K68" s="229"/>
      <c r="L68" s="230"/>
      <c r="M68" s="261">
        <v>46080</v>
      </c>
      <c r="N68" s="262"/>
    </row>
    <row r="69" spans="1:14" s="263" customFormat="1" x14ac:dyDescent="0.35">
      <c r="A69" s="254" t="str">
        <f>IF(C69="","-",SUBTOTAL(3,C$32:C69))</f>
        <v>-</v>
      </c>
      <c r="B69" s="254" t="str">
        <f>IF(C69="","-",SUBTOTAL(3,$C$3:C69))</f>
        <v>-</v>
      </c>
      <c r="C69" s="255"/>
      <c r="D69" s="255" t="s">
        <v>341</v>
      </c>
      <c r="E69" s="256" t="s">
        <v>298</v>
      </c>
      <c r="F69" s="256" t="s">
        <v>303</v>
      </c>
      <c r="G69" s="257" t="s">
        <v>300</v>
      </c>
      <c r="H69" s="258" t="s">
        <v>197</v>
      </c>
      <c r="I69" s="227">
        <v>0</v>
      </c>
      <c r="J69" s="229"/>
      <c r="K69" s="229"/>
      <c r="L69" s="230"/>
      <c r="M69" s="261">
        <v>46080</v>
      </c>
      <c r="N69" s="262"/>
    </row>
    <row r="70" spans="1:14" s="263" customFormat="1" x14ac:dyDescent="0.35">
      <c r="A70" s="66" t="str">
        <f>IF(C70="","-",SUBTOTAL(3,C$32:C70))</f>
        <v>-</v>
      </c>
      <c r="B70" s="66" t="str">
        <f>IF(C70="","-",SUBTOTAL(3,$C$3:C70))</f>
        <v>-</v>
      </c>
      <c r="C70" s="255"/>
      <c r="D70" s="255" t="s">
        <v>342</v>
      </c>
      <c r="E70" s="256" t="s">
        <v>298</v>
      </c>
      <c r="F70" s="256" t="s">
        <v>303</v>
      </c>
      <c r="G70" s="257" t="s">
        <v>300</v>
      </c>
      <c r="H70" s="258" t="s">
        <v>197</v>
      </c>
      <c r="I70" s="227">
        <v>0</v>
      </c>
      <c r="J70" s="229"/>
      <c r="K70" s="229"/>
      <c r="L70" s="230"/>
      <c r="M70" s="261">
        <v>46080</v>
      </c>
      <c r="N70" s="262"/>
    </row>
    <row r="71" spans="1:14" s="263" customFormat="1" x14ac:dyDescent="0.35">
      <c r="A71" s="254" t="str">
        <f>IF(C71="","-",SUBTOTAL(3,C$32:C71))</f>
        <v>-</v>
      </c>
      <c r="B71" s="66" t="str">
        <f>IF(C71="","-",SUBTOTAL(3,$C$3:C71))</f>
        <v>-</v>
      </c>
      <c r="C71" s="255"/>
      <c r="D71" s="255" t="s">
        <v>343</v>
      </c>
      <c r="E71" s="256" t="s">
        <v>298</v>
      </c>
      <c r="F71" s="256" t="s">
        <v>303</v>
      </c>
      <c r="G71" s="257" t="s">
        <v>300</v>
      </c>
      <c r="H71" s="258" t="s">
        <v>197</v>
      </c>
      <c r="I71" s="227">
        <v>0</v>
      </c>
      <c r="J71" s="229"/>
      <c r="K71" s="229"/>
      <c r="L71" s="230"/>
      <c r="M71" s="261">
        <v>46080</v>
      </c>
      <c r="N71" s="262"/>
    </row>
    <row r="72" spans="1:14" s="263" customFormat="1" x14ac:dyDescent="0.35">
      <c r="A72" s="254" t="str">
        <f>IF(C72="","-",SUBTOTAL(3,C$32:C72))</f>
        <v>-</v>
      </c>
      <c r="B72" s="66" t="str">
        <f>IF(C72="","-",SUBTOTAL(3,$C$3:C72))</f>
        <v>-</v>
      </c>
      <c r="C72" s="255"/>
      <c r="D72" s="255" t="s">
        <v>344</v>
      </c>
      <c r="E72" s="256" t="s">
        <v>298</v>
      </c>
      <c r="F72" s="256" t="s">
        <v>303</v>
      </c>
      <c r="G72" s="257" t="s">
        <v>300</v>
      </c>
      <c r="H72" s="258" t="s">
        <v>197</v>
      </c>
      <c r="I72" s="227">
        <v>0</v>
      </c>
      <c r="J72" s="229"/>
      <c r="K72" s="229"/>
      <c r="L72" s="230"/>
      <c r="M72" s="261">
        <v>46080</v>
      </c>
      <c r="N72" s="262"/>
    </row>
    <row r="73" spans="1:14" s="263" customFormat="1" x14ac:dyDescent="0.35">
      <c r="A73" s="66" t="str">
        <f>IF(C73="","-",SUBTOTAL(3,C$32:C73))</f>
        <v>-</v>
      </c>
      <c r="B73" s="66" t="str">
        <f>IF(C73="","-",SUBTOTAL(3,$C$3:C73))</f>
        <v>-</v>
      </c>
      <c r="C73" s="255"/>
      <c r="D73" s="255" t="s">
        <v>345</v>
      </c>
      <c r="E73" s="256" t="s">
        <v>298</v>
      </c>
      <c r="F73" s="256" t="s">
        <v>303</v>
      </c>
      <c r="G73" s="257" t="s">
        <v>300</v>
      </c>
      <c r="H73" s="258" t="s">
        <v>197</v>
      </c>
      <c r="I73" s="227">
        <v>0</v>
      </c>
      <c r="J73" s="229"/>
      <c r="K73" s="229"/>
      <c r="L73" s="230"/>
      <c r="M73" s="261">
        <v>46080</v>
      </c>
      <c r="N73" s="262"/>
    </row>
    <row r="74" spans="1:14" s="263" customFormat="1" x14ac:dyDescent="0.35">
      <c r="A74" s="254" t="str">
        <f>IF(C74="","-",SUBTOTAL(3,C$32:C74))</f>
        <v>-</v>
      </c>
      <c r="B74" s="66" t="str">
        <f>IF(C74="","-",SUBTOTAL(3,$C$3:C74))</f>
        <v>-</v>
      </c>
      <c r="C74" s="255"/>
      <c r="D74" s="255" t="s">
        <v>346</v>
      </c>
      <c r="E74" s="256" t="s">
        <v>298</v>
      </c>
      <c r="F74" s="256" t="s">
        <v>303</v>
      </c>
      <c r="G74" s="257" t="s">
        <v>300</v>
      </c>
      <c r="H74" s="258" t="s">
        <v>197</v>
      </c>
      <c r="I74" s="227">
        <v>0</v>
      </c>
      <c r="J74" s="229"/>
      <c r="K74" s="229"/>
      <c r="L74" s="230"/>
      <c r="M74" s="261">
        <v>46080</v>
      </c>
      <c r="N74" s="262"/>
    </row>
    <row r="75" spans="1:14" s="263" customFormat="1" x14ac:dyDescent="0.35">
      <c r="A75" s="66" t="str">
        <f>IF(C75="","-",SUBTOTAL(3,C$32:C75))</f>
        <v>-</v>
      </c>
      <c r="B75" s="66" t="str">
        <f>IF(C75="","-",SUBTOTAL(3,$C$3:C75))</f>
        <v>-</v>
      </c>
      <c r="C75" s="255"/>
      <c r="D75" s="255" t="s">
        <v>347</v>
      </c>
      <c r="E75" s="256" t="s">
        <v>298</v>
      </c>
      <c r="F75" s="256" t="s">
        <v>303</v>
      </c>
      <c r="G75" s="257" t="s">
        <v>300</v>
      </c>
      <c r="H75" s="258" t="s">
        <v>197</v>
      </c>
      <c r="I75" s="256">
        <v>0</v>
      </c>
      <c r="J75" s="259"/>
      <c r="K75" s="259"/>
      <c r="L75" s="260"/>
      <c r="M75" s="261">
        <v>46080</v>
      </c>
      <c r="N75" s="262"/>
    </row>
    <row r="76" spans="1:14" s="263" customFormat="1" x14ac:dyDescent="0.35">
      <c r="A76" s="254" t="str">
        <f>IF(C76="","-",SUBTOTAL(3,C$32:C76))</f>
        <v>-</v>
      </c>
      <c r="B76" s="66" t="str">
        <f>IF(C76="","-",SUBTOTAL(3,$C$3:C76))</f>
        <v>-</v>
      </c>
      <c r="C76" s="255"/>
      <c r="D76" s="255" t="s">
        <v>348</v>
      </c>
      <c r="E76" s="256" t="s">
        <v>298</v>
      </c>
      <c r="F76" s="256" t="s">
        <v>303</v>
      </c>
      <c r="G76" s="257" t="s">
        <v>300</v>
      </c>
      <c r="H76" s="258" t="s">
        <v>197</v>
      </c>
      <c r="I76" s="227">
        <v>0</v>
      </c>
      <c r="J76" s="229"/>
      <c r="K76" s="229"/>
      <c r="L76" s="230"/>
      <c r="M76" s="261">
        <v>46080</v>
      </c>
      <c r="N76" s="262"/>
    </row>
    <row r="77" spans="1:14" s="263" customFormat="1" x14ac:dyDescent="0.35">
      <c r="A77" s="254" t="str">
        <f>IF(C77="","-",SUBTOTAL(3,C$32:C77))</f>
        <v>-</v>
      </c>
      <c r="B77" s="66" t="str">
        <f>IF(C77="","-",SUBTOTAL(3,$C$3:C77))</f>
        <v>-</v>
      </c>
      <c r="C77" s="255"/>
      <c r="D77" s="255" t="s">
        <v>349</v>
      </c>
      <c r="E77" s="256" t="s">
        <v>298</v>
      </c>
      <c r="F77" s="256" t="s">
        <v>299</v>
      </c>
      <c r="G77" s="257" t="s">
        <v>300</v>
      </c>
      <c r="H77" s="258" t="s">
        <v>197</v>
      </c>
      <c r="I77" s="227">
        <v>0</v>
      </c>
      <c r="J77" s="229"/>
      <c r="K77" s="229"/>
      <c r="L77" s="230"/>
      <c r="M77" s="261">
        <v>46080</v>
      </c>
      <c r="N77" s="262"/>
    </row>
    <row r="78" spans="1:14" s="263" customFormat="1" x14ac:dyDescent="0.35">
      <c r="A78" s="66" t="str">
        <f>IF(C78="","-",SUBTOTAL(3,C$32:C78))</f>
        <v>-</v>
      </c>
      <c r="B78" s="66" t="str">
        <f>IF(C78="","-",SUBTOTAL(3,$C$3:C78))</f>
        <v>-</v>
      </c>
      <c r="C78" s="255"/>
      <c r="D78" s="255" t="s">
        <v>350</v>
      </c>
      <c r="E78" s="256" t="s">
        <v>298</v>
      </c>
      <c r="F78" s="256" t="s">
        <v>299</v>
      </c>
      <c r="G78" s="257" t="s">
        <v>300</v>
      </c>
      <c r="H78" s="258" t="s">
        <v>197</v>
      </c>
      <c r="I78" s="227">
        <v>0</v>
      </c>
      <c r="J78" s="229"/>
      <c r="K78" s="229"/>
      <c r="L78" s="230"/>
      <c r="M78" s="261">
        <v>46080</v>
      </c>
      <c r="N78" s="262"/>
    </row>
    <row r="79" spans="1:14" s="263" customFormat="1" x14ac:dyDescent="0.35">
      <c r="A79" s="66" t="str">
        <f>IF(C79="","-",SUBTOTAL(3,C$32:C79))</f>
        <v>-</v>
      </c>
      <c r="B79" s="66" t="str">
        <f>IF(C79="","-",SUBTOTAL(3,$C$3:C79))</f>
        <v>-</v>
      </c>
      <c r="C79" s="255"/>
      <c r="D79" s="255" t="s">
        <v>351</v>
      </c>
      <c r="E79" s="256" t="s">
        <v>298</v>
      </c>
      <c r="F79" s="256" t="s">
        <v>299</v>
      </c>
      <c r="G79" s="257" t="s">
        <v>300</v>
      </c>
      <c r="H79" s="258" t="s">
        <v>197</v>
      </c>
      <c r="I79" s="227">
        <v>0</v>
      </c>
      <c r="J79" s="229"/>
      <c r="K79" s="229"/>
      <c r="L79" s="230"/>
      <c r="M79" s="261">
        <v>46080</v>
      </c>
      <c r="N79" s="262"/>
    </row>
    <row r="80" spans="1:14" s="263" customFormat="1" x14ac:dyDescent="0.35">
      <c r="A80" s="254" t="str">
        <f>IF(C80="","-",SUBTOTAL(3,C$32:C80))</f>
        <v>-</v>
      </c>
      <c r="B80" s="66" t="str">
        <f>IF(C80="","-",SUBTOTAL(3,$C$3:C80))</f>
        <v>-</v>
      </c>
      <c r="C80" s="255"/>
      <c r="D80" s="255" t="s">
        <v>352</v>
      </c>
      <c r="E80" s="256" t="s">
        <v>298</v>
      </c>
      <c r="F80" s="256" t="s">
        <v>303</v>
      </c>
      <c r="G80" s="257" t="s">
        <v>300</v>
      </c>
      <c r="H80" s="258" t="s">
        <v>197</v>
      </c>
      <c r="I80" s="227">
        <v>0</v>
      </c>
      <c r="J80" s="229"/>
      <c r="K80" s="229"/>
      <c r="L80" s="230"/>
      <c r="M80" s="261">
        <v>46080</v>
      </c>
      <c r="N80" s="262"/>
    </row>
    <row r="81" spans="1:14" s="263" customFormat="1" x14ac:dyDescent="0.35">
      <c r="A81" s="66" t="str">
        <f>IF(C81="","-",SUBTOTAL(3,C$32:C81))</f>
        <v>-</v>
      </c>
      <c r="B81" s="66" t="str">
        <f>IF(C81="","-",SUBTOTAL(3,$C$3:C81))</f>
        <v>-</v>
      </c>
      <c r="C81" s="255"/>
      <c r="D81" s="255" t="s">
        <v>353</v>
      </c>
      <c r="E81" s="256" t="s">
        <v>298</v>
      </c>
      <c r="F81" s="256" t="s">
        <v>303</v>
      </c>
      <c r="G81" s="257" t="s">
        <v>300</v>
      </c>
      <c r="H81" s="258" t="s">
        <v>197</v>
      </c>
      <c r="I81" s="227">
        <v>0</v>
      </c>
      <c r="J81" s="229"/>
      <c r="K81" s="229"/>
      <c r="L81" s="230"/>
      <c r="M81" s="261">
        <v>46080</v>
      </c>
      <c r="N81" s="262"/>
    </row>
    <row r="82" spans="1:14" s="263" customFormat="1" x14ac:dyDescent="0.35">
      <c r="A82" s="66" t="str">
        <f>IF(C82="","-",SUBTOTAL(3,C$32:C82))</f>
        <v>-</v>
      </c>
      <c r="B82" s="66" t="str">
        <f>IF(C82="","-",SUBTOTAL(3,$C$3:C82))</f>
        <v>-</v>
      </c>
      <c r="C82" s="255"/>
      <c r="D82" s="255" t="s">
        <v>354</v>
      </c>
      <c r="E82" s="256" t="s">
        <v>298</v>
      </c>
      <c r="F82" s="256" t="s">
        <v>303</v>
      </c>
      <c r="G82" s="257" t="s">
        <v>300</v>
      </c>
      <c r="H82" s="258" t="s">
        <v>197</v>
      </c>
      <c r="I82" s="227">
        <v>0</v>
      </c>
      <c r="J82" s="229"/>
      <c r="K82" s="229"/>
      <c r="L82" s="230"/>
      <c r="M82" s="261">
        <v>46080</v>
      </c>
      <c r="N82" s="262"/>
    </row>
    <row r="83" spans="1:14" s="263" customFormat="1" x14ac:dyDescent="0.35">
      <c r="A83" s="66" t="str">
        <f>IF(C83="","-",SUBTOTAL(3,C$32:C83))</f>
        <v>-</v>
      </c>
      <c r="B83" s="66" t="str">
        <f>IF(C83="","-",SUBTOTAL(3,$C$3:C83))</f>
        <v>-</v>
      </c>
      <c r="C83" s="255"/>
      <c r="D83" s="255" t="s">
        <v>355</v>
      </c>
      <c r="E83" s="256" t="s">
        <v>298</v>
      </c>
      <c r="F83" s="256" t="s">
        <v>303</v>
      </c>
      <c r="G83" s="257" t="s">
        <v>300</v>
      </c>
      <c r="H83" s="258" t="s">
        <v>197</v>
      </c>
      <c r="I83" s="227">
        <v>0</v>
      </c>
      <c r="J83" s="229"/>
      <c r="K83" s="229"/>
      <c r="L83" s="230"/>
      <c r="M83" s="261">
        <v>46080</v>
      </c>
      <c r="N83" s="262"/>
    </row>
    <row r="84" spans="1:14" s="263" customFormat="1" x14ac:dyDescent="0.35">
      <c r="A84" s="254" t="str">
        <f>IF(C84="","-",SUBTOTAL(3,C$32:C84))</f>
        <v>-</v>
      </c>
      <c r="B84" s="66" t="str">
        <f>IF(C84="","-",SUBTOTAL(3,$C$3:C84))</f>
        <v>-</v>
      </c>
      <c r="C84" s="255"/>
      <c r="D84" s="255" t="s">
        <v>356</v>
      </c>
      <c r="E84" s="256" t="s">
        <v>298</v>
      </c>
      <c r="F84" s="256" t="s">
        <v>303</v>
      </c>
      <c r="G84" s="257" t="s">
        <v>300</v>
      </c>
      <c r="H84" s="258" t="s">
        <v>197</v>
      </c>
      <c r="I84" s="227">
        <v>0</v>
      </c>
      <c r="J84" s="229"/>
      <c r="K84" s="229"/>
      <c r="L84" s="230"/>
      <c r="M84" s="261">
        <v>46080</v>
      </c>
      <c r="N84" s="262"/>
    </row>
    <row r="85" spans="1:14" s="263" customFormat="1" x14ac:dyDescent="0.35">
      <c r="A85" s="254" t="str">
        <f>IF(C85="","-",SUBTOTAL(3,C$32:C85))</f>
        <v>-</v>
      </c>
      <c r="B85" s="66" t="str">
        <f>IF(C85="","-",SUBTOTAL(3,$C$3:C85))</f>
        <v>-</v>
      </c>
      <c r="C85" s="255"/>
      <c r="D85" s="255" t="s">
        <v>357</v>
      </c>
      <c r="E85" s="256" t="s">
        <v>298</v>
      </c>
      <c r="F85" s="256" t="s">
        <v>303</v>
      </c>
      <c r="G85" s="257" t="s">
        <v>300</v>
      </c>
      <c r="H85" s="258" t="s">
        <v>197</v>
      </c>
      <c r="I85" s="227">
        <v>0</v>
      </c>
      <c r="J85" s="229"/>
      <c r="K85" s="229"/>
      <c r="L85" s="230"/>
      <c r="M85" s="261">
        <v>46080</v>
      </c>
      <c r="N85" s="262"/>
    </row>
    <row r="86" spans="1:14" s="263" customFormat="1" x14ac:dyDescent="0.35">
      <c r="A86" s="254" t="str">
        <f>IF(C86="","-",SUBTOTAL(3,C$32:C86))</f>
        <v>-</v>
      </c>
      <c r="B86" s="66" t="str">
        <f>IF(C86="","-",SUBTOTAL(3,$C$3:C86))</f>
        <v>-</v>
      </c>
      <c r="C86" s="255"/>
      <c r="D86" s="255" t="s">
        <v>358</v>
      </c>
      <c r="E86" s="256" t="s">
        <v>298</v>
      </c>
      <c r="F86" s="256" t="s">
        <v>303</v>
      </c>
      <c r="G86" s="257" t="s">
        <v>300</v>
      </c>
      <c r="H86" s="258" t="s">
        <v>197</v>
      </c>
      <c r="I86" s="227">
        <v>0</v>
      </c>
      <c r="J86" s="229"/>
      <c r="K86" s="229"/>
      <c r="L86" s="230"/>
      <c r="M86" s="261">
        <v>46080</v>
      </c>
      <c r="N86" s="262"/>
    </row>
    <row r="87" spans="1:14" s="263" customFormat="1" x14ac:dyDescent="0.35">
      <c r="A87" s="254" t="str">
        <f>IF(C87="","-",SUBTOTAL(3,C$32:C87))</f>
        <v>-</v>
      </c>
      <c r="B87" s="66" t="str">
        <f>IF(C87="","-",SUBTOTAL(3,$C$3:C87))</f>
        <v>-</v>
      </c>
      <c r="C87" s="255"/>
      <c r="D87" s="255" t="s">
        <v>348</v>
      </c>
      <c r="E87" s="256" t="s">
        <v>298</v>
      </c>
      <c r="F87" s="256" t="s">
        <v>303</v>
      </c>
      <c r="G87" s="257" t="s">
        <v>300</v>
      </c>
      <c r="H87" s="258" t="s">
        <v>197</v>
      </c>
      <c r="I87" s="227">
        <v>0</v>
      </c>
      <c r="J87" s="229"/>
      <c r="K87" s="229"/>
      <c r="L87" s="230"/>
      <c r="M87" s="261">
        <v>46080</v>
      </c>
      <c r="N87" s="262"/>
    </row>
    <row r="88" spans="1:14" s="263" customFormat="1" x14ac:dyDescent="0.35">
      <c r="A88" s="254" t="str">
        <f>IF(C88="","-",SUBTOTAL(3,C$32:C88))</f>
        <v>-</v>
      </c>
      <c r="B88" s="66" t="str">
        <f>IF(C88="","-",SUBTOTAL(3,$C$3:C88))</f>
        <v>-</v>
      </c>
      <c r="C88" s="255"/>
      <c r="D88" s="255" t="s">
        <v>359</v>
      </c>
      <c r="E88" s="256" t="s">
        <v>298</v>
      </c>
      <c r="F88" s="256" t="s">
        <v>303</v>
      </c>
      <c r="G88" s="257" t="s">
        <v>300</v>
      </c>
      <c r="H88" s="258" t="s">
        <v>197</v>
      </c>
      <c r="I88" s="227">
        <v>0</v>
      </c>
      <c r="J88" s="229"/>
      <c r="K88" s="229"/>
      <c r="L88" s="230"/>
      <c r="M88" s="261">
        <v>46080</v>
      </c>
      <c r="N88" s="262"/>
    </row>
    <row r="89" spans="1:14" s="263" customFormat="1" x14ac:dyDescent="0.35">
      <c r="A89" s="254" t="str">
        <f>IF(C89="","-",SUBTOTAL(3,C$32:C89))</f>
        <v>-</v>
      </c>
      <c r="B89" s="66" t="str">
        <f>IF(C89="","-",SUBTOTAL(3,$C$3:C89))</f>
        <v>-</v>
      </c>
      <c r="C89" s="255"/>
      <c r="D89" s="255" t="s">
        <v>360</v>
      </c>
      <c r="E89" s="256" t="s">
        <v>298</v>
      </c>
      <c r="F89" s="256" t="s">
        <v>303</v>
      </c>
      <c r="G89" s="257" t="s">
        <v>300</v>
      </c>
      <c r="H89" s="258" t="s">
        <v>197</v>
      </c>
      <c r="I89" s="227">
        <v>0</v>
      </c>
      <c r="J89" s="229"/>
      <c r="K89" s="229"/>
      <c r="L89" s="230"/>
      <c r="M89" s="261">
        <v>46080</v>
      </c>
      <c r="N89" s="262"/>
    </row>
    <row r="90" spans="1:14" s="263" customFormat="1" x14ac:dyDescent="0.35">
      <c r="A90" s="254" t="str">
        <f>IF(C90="","-",SUBTOTAL(3,C$32:C90))</f>
        <v>-</v>
      </c>
      <c r="B90" s="66" t="str">
        <f>IF(C90="","-",SUBTOTAL(3,$C$3:C90))</f>
        <v>-</v>
      </c>
      <c r="C90" s="255"/>
      <c r="D90" s="255" t="s">
        <v>361</v>
      </c>
      <c r="E90" s="256" t="s">
        <v>298</v>
      </c>
      <c r="F90" s="256" t="s">
        <v>303</v>
      </c>
      <c r="G90" s="257" t="s">
        <v>300</v>
      </c>
      <c r="H90" s="258" t="s">
        <v>197</v>
      </c>
      <c r="I90" s="227">
        <v>0</v>
      </c>
      <c r="J90" s="229"/>
      <c r="K90" s="229"/>
      <c r="L90" s="230"/>
      <c r="M90" s="261">
        <v>46080</v>
      </c>
      <c r="N90" s="262"/>
    </row>
    <row r="91" spans="1:14" s="263" customFormat="1" x14ac:dyDescent="0.35">
      <c r="A91" s="254" t="str">
        <f>IF(C91="","-",SUBTOTAL(3,C$32:C91))</f>
        <v>-</v>
      </c>
      <c r="B91" s="66" t="str">
        <f>IF(C91="","-",SUBTOTAL(3,$C$3:C91))</f>
        <v>-</v>
      </c>
      <c r="C91" s="255"/>
      <c r="D91" s="255" t="s">
        <v>362</v>
      </c>
      <c r="E91" s="256" t="s">
        <v>298</v>
      </c>
      <c r="F91" s="256" t="s">
        <v>303</v>
      </c>
      <c r="G91" s="257" t="s">
        <v>300</v>
      </c>
      <c r="H91" s="258" t="s">
        <v>197</v>
      </c>
      <c r="I91" s="227">
        <v>0</v>
      </c>
      <c r="J91" s="229"/>
      <c r="K91" s="229"/>
      <c r="L91" s="230"/>
      <c r="M91" s="261">
        <v>46080</v>
      </c>
      <c r="N91" s="262"/>
    </row>
    <row r="92" spans="1:14" s="263" customFormat="1" x14ac:dyDescent="0.35">
      <c r="A92" s="254" t="str">
        <f>IF(C92="","-",SUBTOTAL(3,C$32:C92))</f>
        <v>-</v>
      </c>
      <c r="B92" s="66" t="str">
        <f>IF(C92="","-",SUBTOTAL(3,$C$3:C92))</f>
        <v>-</v>
      </c>
      <c r="C92" s="255"/>
      <c r="D92" s="255" t="s">
        <v>363</v>
      </c>
      <c r="E92" s="256" t="s">
        <v>298</v>
      </c>
      <c r="F92" s="256" t="s">
        <v>317</v>
      </c>
      <c r="G92" s="257" t="s">
        <v>300</v>
      </c>
      <c r="H92" s="258" t="s">
        <v>197</v>
      </c>
      <c r="I92" s="227">
        <v>0</v>
      </c>
      <c r="J92" s="229"/>
      <c r="K92" s="229"/>
      <c r="L92" s="230"/>
      <c r="M92" s="261">
        <v>46080</v>
      </c>
      <c r="N92" s="262"/>
    </row>
    <row r="93" spans="1:14" s="263" customFormat="1" x14ac:dyDescent="0.35">
      <c r="A93" s="254" t="str">
        <f>IF(C93="","-",SUBTOTAL(3,C$32:C93))</f>
        <v>-</v>
      </c>
      <c r="B93" s="66" t="str">
        <f>IF(C93="","-",SUBTOTAL(3,$C$3:C93))</f>
        <v>-</v>
      </c>
      <c r="C93" s="255"/>
      <c r="D93" s="255" t="s">
        <v>364</v>
      </c>
      <c r="E93" s="256" t="s">
        <v>298</v>
      </c>
      <c r="F93" s="256" t="s">
        <v>317</v>
      </c>
      <c r="G93" s="257" t="s">
        <v>300</v>
      </c>
      <c r="H93" s="258" t="s">
        <v>197</v>
      </c>
      <c r="I93" s="227">
        <v>0</v>
      </c>
      <c r="J93" s="229"/>
      <c r="K93" s="229"/>
      <c r="L93" s="230"/>
      <c r="M93" s="261">
        <v>46080</v>
      </c>
      <c r="N93" s="262"/>
    </row>
    <row r="94" spans="1:14" s="263" customFormat="1" x14ac:dyDescent="0.35">
      <c r="A94" s="66" t="str">
        <f>IF(C94="","-",SUBTOTAL(3,C$32:C94))</f>
        <v>-</v>
      </c>
      <c r="B94" s="66" t="str">
        <f>IF(C94="","-",SUBTOTAL(3,$C$3:C94))</f>
        <v>-</v>
      </c>
      <c r="C94" s="255"/>
      <c r="D94" s="255" t="s">
        <v>365</v>
      </c>
      <c r="E94" s="256" t="s">
        <v>298</v>
      </c>
      <c r="F94" s="256" t="s">
        <v>317</v>
      </c>
      <c r="G94" s="257" t="s">
        <v>300</v>
      </c>
      <c r="H94" s="258" t="s">
        <v>197</v>
      </c>
      <c r="I94" s="227">
        <v>0</v>
      </c>
      <c r="J94" s="229"/>
      <c r="K94" s="229"/>
      <c r="L94" s="230"/>
      <c r="M94" s="261">
        <v>46080</v>
      </c>
      <c r="N94" s="262"/>
    </row>
    <row r="95" spans="1:14" s="263" customFormat="1" x14ac:dyDescent="0.35">
      <c r="A95" s="254" t="str">
        <f>IF(C95="","-",SUBTOTAL(3,C$32:C95))</f>
        <v>-</v>
      </c>
      <c r="B95" s="66" t="str">
        <f>IF(C95="","-",SUBTOTAL(3,$C$3:C95))</f>
        <v>-</v>
      </c>
      <c r="C95" s="255"/>
      <c r="D95" s="255" t="s">
        <v>366</v>
      </c>
      <c r="E95" s="256" t="s">
        <v>298</v>
      </c>
      <c r="F95" s="256" t="s">
        <v>317</v>
      </c>
      <c r="G95" s="257" t="s">
        <v>300</v>
      </c>
      <c r="H95" s="258" t="s">
        <v>197</v>
      </c>
      <c r="I95" s="227">
        <v>0</v>
      </c>
      <c r="J95" s="229"/>
      <c r="K95" s="229"/>
      <c r="L95" s="230"/>
      <c r="M95" s="261">
        <v>46080</v>
      </c>
      <c r="N95" s="262"/>
    </row>
    <row r="96" spans="1:14" s="263" customFormat="1" x14ac:dyDescent="0.35">
      <c r="A96" s="254" t="str">
        <f>IF(C96="","-",SUBTOTAL(3,C$32:C96))</f>
        <v>-</v>
      </c>
      <c r="B96" s="66" t="str">
        <f>IF(C96="","-",SUBTOTAL(3,$C$3:C96))</f>
        <v>-</v>
      </c>
      <c r="C96" s="255"/>
      <c r="D96" s="255" t="s">
        <v>367</v>
      </c>
      <c r="E96" s="256" t="s">
        <v>298</v>
      </c>
      <c r="F96" s="256" t="s">
        <v>317</v>
      </c>
      <c r="G96" s="257" t="s">
        <v>300</v>
      </c>
      <c r="H96" s="258" t="s">
        <v>197</v>
      </c>
      <c r="I96" s="227">
        <v>0</v>
      </c>
      <c r="J96" s="229"/>
      <c r="K96" s="229"/>
      <c r="L96" s="230"/>
      <c r="M96" s="261">
        <v>46080</v>
      </c>
      <c r="N96" s="262"/>
    </row>
    <row r="97" spans="1:14" s="263" customFormat="1" x14ac:dyDescent="0.35">
      <c r="A97" s="254" t="str">
        <f>IF(C97="","-",SUBTOTAL(3,C$32:C97))</f>
        <v>-</v>
      </c>
      <c r="B97" s="66" t="str">
        <f>IF(C97="","-",SUBTOTAL(3,$C$3:C97))</f>
        <v>-</v>
      </c>
      <c r="C97" s="255"/>
      <c r="D97" s="255" t="s">
        <v>368</v>
      </c>
      <c r="E97" s="256" t="s">
        <v>298</v>
      </c>
      <c r="F97" s="256" t="s">
        <v>317</v>
      </c>
      <c r="G97" s="257" t="s">
        <v>300</v>
      </c>
      <c r="H97" s="258" t="s">
        <v>197</v>
      </c>
      <c r="I97" s="227">
        <v>0</v>
      </c>
      <c r="J97" s="229"/>
      <c r="K97" s="229"/>
      <c r="L97" s="230"/>
      <c r="M97" s="261">
        <v>46080</v>
      </c>
      <c r="N97" s="262"/>
    </row>
    <row r="98" spans="1:14" x14ac:dyDescent="0.35">
      <c r="A98" s="66">
        <f>IF(C98="","-",SUBTOTAL(3,C$32:C98))</f>
        <v>9</v>
      </c>
      <c r="B98" s="66">
        <f>IF(C98="","-",SUBTOTAL(3,$C$3:C98))</f>
        <v>35</v>
      </c>
      <c r="C98" s="225" t="s">
        <v>151</v>
      </c>
      <c r="D98" s="225" t="s">
        <v>369</v>
      </c>
      <c r="E98" s="227" t="s">
        <v>298</v>
      </c>
      <c r="F98" s="227" t="s">
        <v>317</v>
      </c>
      <c r="G98" s="226" t="s">
        <v>300</v>
      </c>
      <c r="H98" s="228" t="s">
        <v>197</v>
      </c>
      <c r="I98" s="227">
        <v>0</v>
      </c>
      <c r="J98" s="229"/>
      <c r="K98" s="229"/>
      <c r="L98" s="230"/>
      <c r="M98" s="231">
        <v>46080</v>
      </c>
    </row>
    <row r="99" spans="1:14" s="263" customFormat="1" x14ac:dyDescent="0.35">
      <c r="A99" s="66" t="str">
        <f>IF(C99="","-",SUBTOTAL(3,C$32:C99))</f>
        <v>-</v>
      </c>
      <c r="B99" s="66" t="str">
        <f>IF(C99="","-",SUBTOTAL(3,$C$3:C99))</f>
        <v>-</v>
      </c>
      <c r="C99" s="255"/>
      <c r="D99" s="255" t="s">
        <v>370</v>
      </c>
      <c r="E99" s="256" t="s">
        <v>298</v>
      </c>
      <c r="F99" s="256" t="s">
        <v>317</v>
      </c>
      <c r="G99" s="257" t="s">
        <v>300</v>
      </c>
      <c r="H99" s="258" t="s">
        <v>197</v>
      </c>
      <c r="I99" s="227">
        <v>0</v>
      </c>
      <c r="J99" s="229"/>
      <c r="K99" s="229"/>
      <c r="L99" s="230"/>
      <c r="M99" s="261">
        <v>46080</v>
      </c>
      <c r="N99" s="262"/>
    </row>
    <row r="100" spans="1:14" s="263" customFormat="1" x14ac:dyDescent="0.35">
      <c r="A100" s="254" t="str">
        <f>IF(C100="","-",SUBTOTAL(3,C$32:C100))</f>
        <v>-</v>
      </c>
      <c r="B100" s="66" t="str">
        <f>IF(C100="","-",SUBTOTAL(3,$C$3:C100))</f>
        <v>-</v>
      </c>
      <c r="C100" s="255"/>
      <c r="D100" s="255" t="s">
        <v>371</v>
      </c>
      <c r="E100" s="256" t="s">
        <v>298</v>
      </c>
      <c r="F100" s="256" t="s">
        <v>317</v>
      </c>
      <c r="G100" s="257" t="s">
        <v>300</v>
      </c>
      <c r="H100" s="258" t="s">
        <v>197</v>
      </c>
      <c r="I100" s="227">
        <v>0</v>
      </c>
      <c r="J100" s="229"/>
      <c r="K100" s="229"/>
      <c r="L100" s="230"/>
      <c r="M100" s="261">
        <v>46080</v>
      </c>
      <c r="N100" s="262"/>
    </row>
    <row r="101" spans="1:14" s="263" customFormat="1" x14ac:dyDescent="0.35">
      <c r="A101" s="66" t="str">
        <f>IF(C101="","-",SUBTOTAL(3,C$32:C101))</f>
        <v>-</v>
      </c>
      <c r="B101" s="66" t="str">
        <f>IF(C101="","-",SUBTOTAL(3,$C$3:C101))</f>
        <v>-</v>
      </c>
      <c r="C101" s="255"/>
      <c r="D101" s="255" t="s">
        <v>372</v>
      </c>
      <c r="E101" s="256" t="s">
        <v>298</v>
      </c>
      <c r="F101" s="256" t="s">
        <v>299</v>
      </c>
      <c r="G101" s="257" t="s">
        <v>300</v>
      </c>
      <c r="H101" s="258" t="s">
        <v>197</v>
      </c>
      <c r="I101" s="256">
        <v>0</v>
      </c>
      <c r="J101" s="259"/>
      <c r="K101" s="259"/>
      <c r="L101" s="260"/>
      <c r="M101" s="261">
        <v>46080</v>
      </c>
      <c r="N101" s="262"/>
    </row>
    <row r="102" spans="1:14" s="263" customFormat="1" x14ac:dyDescent="0.35">
      <c r="A102" s="66" t="str">
        <f>IF(C102="","-",SUBTOTAL(3,C$32:C102))</f>
        <v>-</v>
      </c>
      <c r="B102" s="66" t="str">
        <f>IF(C102="","-",SUBTOTAL(3,$C$3:C102))</f>
        <v>-</v>
      </c>
      <c r="C102" s="255"/>
      <c r="D102" s="255" t="s">
        <v>373</v>
      </c>
      <c r="E102" s="256" t="s">
        <v>298</v>
      </c>
      <c r="F102" s="256" t="s">
        <v>299</v>
      </c>
      <c r="G102" s="257" t="s">
        <v>300</v>
      </c>
      <c r="H102" s="258" t="s">
        <v>197</v>
      </c>
      <c r="I102" s="227">
        <v>0</v>
      </c>
      <c r="J102" s="229"/>
      <c r="K102" s="229"/>
      <c r="L102" s="230"/>
      <c r="M102" s="261">
        <v>46080</v>
      </c>
      <c r="N102" s="262"/>
    </row>
    <row r="103" spans="1:14" s="263" customFormat="1" x14ac:dyDescent="0.35">
      <c r="A103" s="254" t="str">
        <f>IF(C103="","-",SUBTOTAL(3,C$32:C103))</f>
        <v>-</v>
      </c>
      <c r="B103" s="66" t="str">
        <f>IF(C103="","-",SUBTOTAL(3,$C$3:C103))</f>
        <v>-</v>
      </c>
      <c r="C103" s="255"/>
      <c r="D103" s="255" t="s">
        <v>374</v>
      </c>
      <c r="E103" s="256" t="s">
        <v>298</v>
      </c>
      <c r="F103" s="256" t="s">
        <v>299</v>
      </c>
      <c r="G103" s="257" t="s">
        <v>300</v>
      </c>
      <c r="H103" s="258" t="s">
        <v>197</v>
      </c>
      <c r="I103" s="227">
        <v>0</v>
      </c>
      <c r="J103" s="229"/>
      <c r="K103" s="229"/>
      <c r="L103" s="230"/>
      <c r="M103" s="261">
        <v>46080</v>
      </c>
      <c r="N103" s="262"/>
    </row>
    <row r="104" spans="1:14" s="263" customFormat="1" x14ac:dyDescent="0.35">
      <c r="A104" s="66" t="str">
        <f>IF(C104="","-",SUBTOTAL(3,C$32:C104))</f>
        <v>-</v>
      </c>
      <c r="B104" s="66" t="str">
        <f>IF(C104="","-",SUBTOTAL(3,$C$3:C104))</f>
        <v>-</v>
      </c>
      <c r="C104" s="255"/>
      <c r="D104" s="255" t="s">
        <v>375</v>
      </c>
      <c r="E104" s="256" t="s">
        <v>298</v>
      </c>
      <c r="F104" s="256" t="s">
        <v>299</v>
      </c>
      <c r="G104" s="257" t="s">
        <v>300</v>
      </c>
      <c r="H104" s="258" t="s">
        <v>197</v>
      </c>
      <c r="I104" s="227">
        <v>0</v>
      </c>
      <c r="J104" s="229"/>
      <c r="K104" s="229"/>
      <c r="L104" s="230"/>
      <c r="M104" s="261">
        <v>46080</v>
      </c>
      <c r="N104" s="262"/>
    </row>
    <row r="105" spans="1:14" s="263" customFormat="1" x14ac:dyDescent="0.35">
      <c r="A105" s="254" t="str">
        <f>IF(C105="","-",SUBTOTAL(3,C$32:C105))</f>
        <v>-</v>
      </c>
      <c r="B105" s="66" t="str">
        <f>IF(C105="","-",SUBTOTAL(3,$C$3:C105))</f>
        <v>-</v>
      </c>
      <c r="C105" s="265"/>
      <c r="D105" s="256" t="s">
        <v>376</v>
      </c>
      <c r="E105" s="256" t="s">
        <v>298</v>
      </c>
      <c r="F105" s="256" t="s">
        <v>299</v>
      </c>
      <c r="G105" s="257" t="s">
        <v>377</v>
      </c>
      <c r="H105" s="256" t="s">
        <v>197</v>
      </c>
      <c r="I105" s="227"/>
      <c r="J105" s="229"/>
      <c r="K105" s="229"/>
      <c r="L105" s="230"/>
      <c r="M105" s="261">
        <v>46083</v>
      </c>
      <c r="N105" s="262"/>
    </row>
    <row r="106" spans="1:14" s="263" customFormat="1" x14ac:dyDescent="0.35">
      <c r="A106" s="66" t="str">
        <f>IF(C106="","-",SUBTOTAL(3,C$32:C106))</f>
        <v>-</v>
      </c>
      <c r="B106" s="66" t="str">
        <f>IF(C106="","-",SUBTOTAL(3,$C$3:C106))</f>
        <v>-</v>
      </c>
      <c r="C106" s="265"/>
      <c r="D106" s="256" t="s">
        <v>378</v>
      </c>
      <c r="E106" s="256" t="s">
        <v>298</v>
      </c>
      <c r="F106" s="256" t="s">
        <v>299</v>
      </c>
      <c r="G106" s="257" t="s">
        <v>379</v>
      </c>
      <c r="H106" s="256" t="s">
        <v>197</v>
      </c>
      <c r="I106" s="256"/>
      <c r="J106" s="259"/>
      <c r="K106" s="259"/>
      <c r="L106" s="260"/>
      <c r="M106" s="261">
        <v>46083</v>
      </c>
      <c r="N106" s="262"/>
    </row>
    <row r="107" spans="1:14" s="263" customFormat="1" x14ac:dyDescent="0.35">
      <c r="A107" s="66" t="str">
        <f>IF(C107="","-",SUBTOTAL(3,C$32:C107))</f>
        <v>-</v>
      </c>
      <c r="B107" s="66" t="str">
        <f>IF(C107="","-",SUBTOTAL(3,$C$3:C107))</f>
        <v>-</v>
      </c>
      <c r="C107" s="287"/>
      <c r="D107" s="256" t="s">
        <v>157</v>
      </c>
      <c r="E107" s="256" t="s">
        <v>298</v>
      </c>
      <c r="F107" s="256" t="s">
        <v>299</v>
      </c>
      <c r="G107" s="257" t="s">
        <v>380</v>
      </c>
      <c r="H107" s="256" t="s">
        <v>197</v>
      </c>
      <c r="I107" s="227"/>
      <c r="J107" s="229"/>
      <c r="K107" s="229"/>
      <c r="L107" s="230"/>
      <c r="M107" s="261">
        <v>46083</v>
      </c>
      <c r="N107" s="262"/>
    </row>
    <row r="108" spans="1:14" s="263" customFormat="1" x14ac:dyDescent="0.35">
      <c r="A108" s="66" t="str">
        <f>IF(C108="","-",SUBTOTAL(3,C$32:C108))</f>
        <v>-</v>
      </c>
      <c r="B108" s="66" t="str">
        <f>IF(C108="","-",SUBTOTAL(3,$C$3:C108))</f>
        <v>-</v>
      </c>
      <c r="C108" s="265"/>
      <c r="D108" s="256" t="s">
        <v>381</v>
      </c>
      <c r="E108" s="256" t="s">
        <v>298</v>
      </c>
      <c r="F108" s="256" t="s">
        <v>299</v>
      </c>
      <c r="G108" s="257" t="s">
        <v>382</v>
      </c>
      <c r="H108" s="256" t="s">
        <v>197</v>
      </c>
      <c r="I108" s="227"/>
      <c r="J108" s="229"/>
      <c r="K108" s="229"/>
      <c r="L108" s="230"/>
      <c r="M108" s="261">
        <v>46083</v>
      </c>
      <c r="N108" s="262"/>
    </row>
    <row r="109" spans="1:14" s="263" customFormat="1" x14ac:dyDescent="0.35">
      <c r="A109" s="254" t="str">
        <f>IF(C109="","-",SUBTOTAL(3,C$32:C109))</f>
        <v>-</v>
      </c>
      <c r="B109" s="66" t="str">
        <f>IF(C109="","-",SUBTOTAL(3,$C$3:C109))</f>
        <v>-</v>
      </c>
      <c r="C109" s="265"/>
      <c r="D109" s="256" t="s">
        <v>383</v>
      </c>
      <c r="E109" s="256" t="s">
        <v>298</v>
      </c>
      <c r="F109" s="256" t="s">
        <v>299</v>
      </c>
      <c r="G109" s="257" t="s">
        <v>384</v>
      </c>
      <c r="H109" s="256" t="s">
        <v>197</v>
      </c>
      <c r="I109" s="227"/>
      <c r="J109" s="229"/>
      <c r="K109" s="229"/>
      <c r="L109" s="230"/>
      <c r="M109" s="261">
        <v>46083</v>
      </c>
      <c r="N109" s="262"/>
    </row>
    <row r="110" spans="1:14" s="263" customFormat="1" x14ac:dyDescent="0.35">
      <c r="A110" s="254" t="str">
        <f>IF(C110="","-",SUBTOTAL(3,C$32:C110))</f>
        <v>-</v>
      </c>
      <c r="B110" s="66" t="str">
        <f>IF(C110="","-",SUBTOTAL(3,$C$3:C110))</f>
        <v>-</v>
      </c>
      <c r="C110" s="265"/>
      <c r="D110" s="256" t="s">
        <v>385</v>
      </c>
      <c r="E110" s="256" t="s">
        <v>298</v>
      </c>
      <c r="F110" s="256" t="s">
        <v>299</v>
      </c>
      <c r="G110" s="257" t="s">
        <v>386</v>
      </c>
      <c r="H110" s="256" t="s">
        <v>197</v>
      </c>
      <c r="I110" s="227"/>
      <c r="J110" s="229"/>
      <c r="K110" s="229"/>
      <c r="L110" s="230"/>
      <c r="M110" s="261">
        <v>46083</v>
      </c>
      <c r="N110" s="262"/>
    </row>
    <row r="111" spans="1:14" s="263" customFormat="1" x14ac:dyDescent="0.35">
      <c r="A111" s="66" t="str">
        <f>IF(C111="","-",SUBTOTAL(3,C$32:C111))</f>
        <v>-</v>
      </c>
      <c r="B111" s="66" t="str">
        <f>IF(C111="","-",SUBTOTAL(3,$C$3:C111))</f>
        <v>-</v>
      </c>
      <c r="C111" s="265"/>
      <c r="D111" s="256" t="s">
        <v>387</v>
      </c>
      <c r="E111" s="256" t="s">
        <v>298</v>
      </c>
      <c r="F111" s="256" t="s">
        <v>299</v>
      </c>
      <c r="G111" s="257" t="s">
        <v>388</v>
      </c>
      <c r="H111" s="256" t="s">
        <v>197</v>
      </c>
      <c r="I111" s="256"/>
      <c r="J111" s="259"/>
      <c r="K111" s="259"/>
      <c r="L111" s="260"/>
      <c r="M111" s="261">
        <v>46083</v>
      </c>
      <c r="N111" s="262"/>
    </row>
    <row r="112" spans="1:14" s="263" customFormat="1" x14ac:dyDescent="0.35">
      <c r="A112" s="66" t="str">
        <f>IF(C112="","-",SUBTOTAL(3,C$32:C112))</f>
        <v>-</v>
      </c>
      <c r="B112" s="66" t="str">
        <f>IF(C112="","-",SUBTOTAL(3,$C$3:C112))</f>
        <v>-</v>
      </c>
      <c r="C112" s="265"/>
      <c r="D112" s="256" t="s">
        <v>389</v>
      </c>
      <c r="E112" s="256" t="s">
        <v>298</v>
      </c>
      <c r="F112" s="256" t="s">
        <v>299</v>
      </c>
      <c r="G112" s="257" t="s">
        <v>390</v>
      </c>
      <c r="H112" s="256" t="s">
        <v>197</v>
      </c>
      <c r="I112" s="256"/>
      <c r="J112" s="259"/>
      <c r="K112" s="259"/>
      <c r="L112" s="260"/>
      <c r="M112" s="261">
        <v>46083</v>
      </c>
      <c r="N112" s="262"/>
    </row>
    <row r="113" spans="1:14" s="263" customFormat="1" x14ac:dyDescent="0.35">
      <c r="A113" s="66" t="str">
        <f>IF(C113="","-",SUBTOTAL(3,C$32:C113))</f>
        <v>-</v>
      </c>
      <c r="B113" s="66" t="str">
        <f>IF(C113="","-",SUBTOTAL(3,$C$3:C113))</f>
        <v>-</v>
      </c>
      <c r="C113" s="265"/>
      <c r="D113" s="256" t="s">
        <v>391</v>
      </c>
      <c r="E113" s="256" t="s">
        <v>298</v>
      </c>
      <c r="F113" s="256" t="s">
        <v>299</v>
      </c>
      <c r="G113" s="257" t="s">
        <v>392</v>
      </c>
      <c r="H113" s="256" t="s">
        <v>197</v>
      </c>
      <c r="I113" s="227"/>
      <c r="J113" s="229"/>
      <c r="K113" s="229"/>
      <c r="L113" s="230"/>
      <c r="M113" s="261">
        <v>46083</v>
      </c>
      <c r="N113" s="262"/>
    </row>
    <row r="114" spans="1:14" x14ac:dyDescent="0.35">
      <c r="A114" s="66">
        <f>IF(C114="","-",SUBTOTAL(3,C$32:C114))</f>
        <v>10</v>
      </c>
      <c r="B114" s="66">
        <f>IF(C114="","-",SUBTOTAL(3,$C$3:C114))</f>
        <v>36</v>
      </c>
      <c r="C114" s="264" t="s">
        <v>154</v>
      </c>
      <c r="D114" s="227" t="s">
        <v>393</v>
      </c>
      <c r="E114" s="227" t="s">
        <v>298</v>
      </c>
      <c r="F114" s="227" t="s">
        <v>299</v>
      </c>
      <c r="G114" s="226" t="s">
        <v>394</v>
      </c>
      <c r="H114" s="227" t="s">
        <v>197</v>
      </c>
      <c r="I114" s="227"/>
      <c r="J114" s="229"/>
      <c r="K114" s="229"/>
      <c r="L114" s="230"/>
      <c r="M114" s="231">
        <v>46083</v>
      </c>
    </row>
    <row r="115" spans="1:14" x14ac:dyDescent="0.35">
      <c r="A115" s="66">
        <f>IF(C115="","-",SUBTOTAL(3,C$32:C115))</f>
        <v>11</v>
      </c>
      <c r="B115" s="66">
        <f>IF(C115="","-",SUBTOTAL(3,$C$3:C115))</f>
        <v>37</v>
      </c>
      <c r="C115" s="264" t="s">
        <v>153</v>
      </c>
      <c r="D115" s="227" t="s">
        <v>395</v>
      </c>
      <c r="E115" s="227" t="s">
        <v>298</v>
      </c>
      <c r="F115" s="227" t="s">
        <v>299</v>
      </c>
      <c r="G115" s="226" t="s">
        <v>396</v>
      </c>
      <c r="H115" s="227" t="s">
        <v>197</v>
      </c>
      <c r="I115" s="227"/>
      <c r="J115" s="229"/>
      <c r="K115" s="229"/>
      <c r="L115" s="230"/>
      <c r="M115" s="231">
        <v>46083</v>
      </c>
    </row>
    <row r="116" spans="1:14" s="263" customFormat="1" x14ac:dyDescent="0.35">
      <c r="A116" s="254" t="str">
        <f>IF(C116="","-",SUBTOTAL(3,C$32:C116))</f>
        <v>-</v>
      </c>
      <c r="B116" s="66" t="str">
        <f>IF(C116="","-",SUBTOTAL(3,$C$3:C116))</f>
        <v>-</v>
      </c>
      <c r="C116" s="265"/>
      <c r="D116" s="256" t="s">
        <v>397</v>
      </c>
      <c r="E116" s="256" t="s">
        <v>298</v>
      </c>
      <c r="F116" s="256" t="s">
        <v>299</v>
      </c>
      <c r="G116" s="257" t="s">
        <v>398</v>
      </c>
      <c r="H116" s="256" t="s">
        <v>197</v>
      </c>
      <c r="I116" s="227"/>
      <c r="J116" s="229"/>
      <c r="K116" s="229"/>
      <c r="L116" s="230"/>
      <c r="M116" s="261">
        <v>46083</v>
      </c>
      <c r="N116" s="262"/>
    </row>
    <row r="117" spans="1:14" s="263" customFormat="1" x14ac:dyDescent="0.35">
      <c r="A117" s="66" t="str">
        <f>IF(C117="","-",SUBTOTAL(3,C$32:C117))</f>
        <v>-</v>
      </c>
      <c r="B117" s="66" t="str">
        <f>IF(C117="","-",SUBTOTAL(3,$C$3:C117))</f>
        <v>-</v>
      </c>
      <c r="C117" s="265"/>
      <c r="D117" s="256" t="s">
        <v>399</v>
      </c>
      <c r="E117" s="256" t="s">
        <v>298</v>
      </c>
      <c r="F117" s="256" t="s">
        <v>303</v>
      </c>
      <c r="G117" s="257" t="s">
        <v>400</v>
      </c>
      <c r="H117" s="256" t="s">
        <v>197</v>
      </c>
      <c r="I117" s="227"/>
      <c r="J117" s="229"/>
      <c r="K117" s="229"/>
      <c r="L117" s="230"/>
      <c r="M117" s="261">
        <v>46083</v>
      </c>
      <c r="N117" s="262"/>
    </row>
    <row r="118" spans="1:14" s="263" customFormat="1" x14ac:dyDescent="0.35">
      <c r="A118" s="66" t="str">
        <f>IF(C118="","-",SUBTOTAL(3,C$32:C118))</f>
        <v>-</v>
      </c>
      <c r="B118" s="66" t="str">
        <f>IF(C118="","-",SUBTOTAL(3,$C$3:C118))</f>
        <v>-</v>
      </c>
      <c r="C118" s="265"/>
      <c r="D118" s="256" t="s">
        <v>401</v>
      </c>
      <c r="E118" s="256" t="s">
        <v>298</v>
      </c>
      <c r="F118" s="256" t="s">
        <v>303</v>
      </c>
      <c r="G118" s="257" t="s">
        <v>402</v>
      </c>
      <c r="H118" s="256" t="s">
        <v>197</v>
      </c>
      <c r="I118" s="256"/>
      <c r="J118" s="259"/>
      <c r="K118" s="259"/>
      <c r="L118" s="260"/>
      <c r="M118" s="261">
        <v>46083</v>
      </c>
      <c r="N118" s="262"/>
    </row>
    <row r="119" spans="1:14" s="263" customFormat="1" x14ac:dyDescent="0.35">
      <c r="A119" s="254" t="str">
        <f>IF(C119="","-",SUBTOTAL(3,C$32:C119))</f>
        <v>-</v>
      </c>
      <c r="B119" s="254" t="str">
        <f>IF(C119="","-",SUBTOTAL(3,$C$3:C119))</f>
        <v>-</v>
      </c>
      <c r="C119" s="265"/>
      <c r="D119" s="256" t="s">
        <v>403</v>
      </c>
      <c r="E119" s="256" t="s">
        <v>298</v>
      </c>
      <c r="F119" s="256" t="s">
        <v>303</v>
      </c>
      <c r="G119" s="257" t="s">
        <v>404</v>
      </c>
      <c r="H119" s="256" t="s">
        <v>197</v>
      </c>
      <c r="I119" s="227"/>
      <c r="J119" s="229"/>
      <c r="K119" s="229"/>
      <c r="L119" s="230"/>
      <c r="M119" s="261">
        <v>46083</v>
      </c>
      <c r="N119" s="262"/>
    </row>
    <row r="120" spans="1:14" s="263" customFormat="1" x14ac:dyDescent="0.35">
      <c r="A120" s="254" t="str">
        <f>IF(C120="","-",SUBTOTAL(3,C$32:C120))</f>
        <v>-</v>
      </c>
      <c r="B120" s="66" t="str">
        <f>IF(C120="","-",SUBTOTAL(3,$C$3:C120))</f>
        <v>-</v>
      </c>
      <c r="C120" s="265"/>
      <c r="D120" s="256" t="s">
        <v>405</v>
      </c>
      <c r="E120" s="256" t="s">
        <v>298</v>
      </c>
      <c r="F120" s="256" t="s">
        <v>303</v>
      </c>
      <c r="G120" s="257" t="s">
        <v>406</v>
      </c>
      <c r="H120" s="256" t="s">
        <v>197</v>
      </c>
      <c r="I120" s="227"/>
      <c r="J120" s="229"/>
      <c r="K120" s="229"/>
      <c r="L120" s="230"/>
      <c r="M120" s="261">
        <v>46083</v>
      </c>
      <c r="N120" s="262"/>
    </row>
    <row r="121" spans="1:14" s="263" customFormat="1" x14ac:dyDescent="0.35">
      <c r="A121" s="66" t="str">
        <f>IF(C121="","-",SUBTOTAL(3,C$32:C121))</f>
        <v>-</v>
      </c>
      <c r="B121" s="66" t="str">
        <f>IF(C121="","-",SUBTOTAL(3,$C$3:C121))</f>
        <v>-</v>
      </c>
      <c r="C121" s="265"/>
      <c r="D121" s="256" t="s">
        <v>407</v>
      </c>
      <c r="E121" s="256" t="s">
        <v>298</v>
      </c>
      <c r="F121" s="256" t="s">
        <v>303</v>
      </c>
      <c r="G121" s="257" t="s">
        <v>408</v>
      </c>
      <c r="H121" s="256" t="s">
        <v>197</v>
      </c>
      <c r="I121" s="227"/>
      <c r="J121" s="229"/>
      <c r="K121" s="229"/>
      <c r="L121" s="230"/>
      <c r="M121" s="261">
        <v>46083</v>
      </c>
      <c r="N121" s="262"/>
    </row>
    <row r="122" spans="1:14" s="263" customFormat="1" x14ac:dyDescent="0.35">
      <c r="A122" s="254" t="str">
        <f>IF(C122="","-",SUBTOTAL(3,C$32:C122))</f>
        <v>-</v>
      </c>
      <c r="B122" s="66" t="str">
        <f>IF(C122="","-",SUBTOTAL(3,$C$3:C122))</f>
        <v>-</v>
      </c>
      <c r="C122" s="265"/>
      <c r="D122" s="256" t="s">
        <v>409</v>
      </c>
      <c r="E122" s="256" t="s">
        <v>298</v>
      </c>
      <c r="F122" s="256" t="s">
        <v>303</v>
      </c>
      <c r="G122" s="257" t="s">
        <v>410</v>
      </c>
      <c r="H122" s="256" t="s">
        <v>197</v>
      </c>
      <c r="I122" s="227"/>
      <c r="J122" s="229"/>
      <c r="K122" s="229"/>
      <c r="L122" s="230"/>
      <c r="M122" s="261">
        <v>46083</v>
      </c>
      <c r="N122" s="262"/>
    </row>
    <row r="123" spans="1:14" s="263" customFormat="1" x14ac:dyDescent="0.35">
      <c r="A123" s="66" t="str">
        <f>IF(C123="","-",SUBTOTAL(3,C$32:C123))</f>
        <v>-</v>
      </c>
      <c r="B123" s="66" t="str">
        <f>IF(C123="","-",SUBTOTAL(3,$C$3:C123))</f>
        <v>-</v>
      </c>
      <c r="C123" s="265"/>
      <c r="D123" s="256" t="s">
        <v>411</v>
      </c>
      <c r="E123" s="256" t="s">
        <v>298</v>
      </c>
      <c r="F123" s="256" t="s">
        <v>303</v>
      </c>
      <c r="G123" s="257" t="s">
        <v>412</v>
      </c>
      <c r="H123" s="256" t="s">
        <v>197</v>
      </c>
      <c r="I123" s="227"/>
      <c r="J123" s="229"/>
      <c r="K123" s="229"/>
      <c r="L123" s="230"/>
      <c r="M123" s="261">
        <v>46083</v>
      </c>
      <c r="N123" s="262"/>
    </row>
    <row r="124" spans="1:14" s="263" customFormat="1" x14ac:dyDescent="0.35">
      <c r="A124" s="66" t="str">
        <f>IF(C124="","-",SUBTOTAL(3,C$32:C124))</f>
        <v>-</v>
      </c>
      <c r="B124" s="66" t="str">
        <f>IF(C124="","-",SUBTOTAL(3,$C$3:C124))</f>
        <v>-</v>
      </c>
      <c r="C124" s="265"/>
      <c r="D124" s="256" t="s">
        <v>413</v>
      </c>
      <c r="E124" s="256" t="s">
        <v>298</v>
      </c>
      <c r="F124" s="256" t="s">
        <v>303</v>
      </c>
      <c r="G124" s="257" t="s">
        <v>414</v>
      </c>
      <c r="H124" s="256" t="s">
        <v>197</v>
      </c>
      <c r="I124" s="227"/>
      <c r="J124" s="229"/>
      <c r="K124" s="229"/>
      <c r="L124" s="230"/>
      <c r="M124" s="261">
        <v>46083</v>
      </c>
      <c r="N124" s="262"/>
    </row>
    <row r="125" spans="1:14" s="263" customFormat="1" x14ac:dyDescent="0.35">
      <c r="A125" s="66" t="str">
        <f>IF(C125="","-",SUBTOTAL(3,C$32:C125))</f>
        <v>-</v>
      </c>
      <c r="B125" s="66" t="str">
        <f>IF(C125="","-",SUBTOTAL(3,$C$3:C125))</f>
        <v>-</v>
      </c>
      <c r="C125" s="265"/>
      <c r="D125" s="256" t="s">
        <v>415</v>
      </c>
      <c r="E125" s="256" t="s">
        <v>298</v>
      </c>
      <c r="F125" s="256" t="s">
        <v>317</v>
      </c>
      <c r="G125" s="257" t="s">
        <v>416</v>
      </c>
      <c r="H125" s="256" t="s">
        <v>197</v>
      </c>
      <c r="I125" s="227"/>
      <c r="J125" s="229"/>
      <c r="K125" s="229"/>
      <c r="L125" s="230"/>
      <c r="M125" s="261">
        <v>46083</v>
      </c>
      <c r="N125" s="262"/>
    </row>
    <row r="126" spans="1:14" s="263" customFormat="1" x14ac:dyDescent="0.35">
      <c r="A126" s="66" t="str">
        <f>IF(C126="","-",SUBTOTAL(3,C$32:C126))</f>
        <v>-</v>
      </c>
      <c r="B126" s="66" t="str">
        <f>IF(C126="","-",SUBTOTAL(3,$C$3:C126))</f>
        <v>-</v>
      </c>
      <c r="C126" s="265"/>
      <c r="D126" s="256" t="s">
        <v>417</v>
      </c>
      <c r="E126" s="256" t="s">
        <v>298</v>
      </c>
      <c r="F126" s="256" t="s">
        <v>317</v>
      </c>
      <c r="G126" s="257" t="s">
        <v>418</v>
      </c>
      <c r="H126" s="256" t="s">
        <v>197</v>
      </c>
      <c r="I126" s="256"/>
      <c r="J126" s="259"/>
      <c r="K126" s="259"/>
      <c r="L126" s="260"/>
      <c r="M126" s="261">
        <v>46083</v>
      </c>
      <c r="N126" s="262"/>
    </row>
    <row r="127" spans="1:14" s="263" customFormat="1" x14ac:dyDescent="0.35">
      <c r="A127" s="254" t="str">
        <f>IF(C127="","-",SUBTOTAL(3,C$32:C127))</f>
        <v>-</v>
      </c>
      <c r="B127" s="66" t="str">
        <f>IF(C127="","-",SUBTOTAL(3,$C$3:C127))</f>
        <v>-</v>
      </c>
      <c r="C127" s="265"/>
      <c r="D127" s="256" t="s">
        <v>419</v>
      </c>
      <c r="E127" s="256" t="s">
        <v>298</v>
      </c>
      <c r="F127" s="256" t="s">
        <v>317</v>
      </c>
      <c r="G127" s="257" t="s">
        <v>420</v>
      </c>
      <c r="H127" s="256" t="s">
        <v>197</v>
      </c>
      <c r="I127" s="227"/>
      <c r="J127" s="229"/>
      <c r="K127" s="229"/>
      <c r="L127" s="230"/>
      <c r="M127" s="261">
        <v>46083</v>
      </c>
      <c r="N127" s="262"/>
    </row>
    <row r="128" spans="1:14" s="263" customFormat="1" x14ac:dyDescent="0.35">
      <c r="A128" s="66" t="str">
        <f>IF(C128="","-",SUBTOTAL(3,C$32:C128))</f>
        <v>-</v>
      </c>
      <c r="B128" s="66" t="str">
        <f>IF(C128="","-",SUBTOTAL(3,$C$3:C128))</f>
        <v>-</v>
      </c>
      <c r="C128" s="265"/>
      <c r="D128" s="256" t="s">
        <v>334</v>
      </c>
      <c r="E128" s="256" t="s">
        <v>298</v>
      </c>
      <c r="F128" s="256" t="s">
        <v>317</v>
      </c>
      <c r="G128" s="257" t="s">
        <v>421</v>
      </c>
      <c r="H128" s="256" t="s">
        <v>197</v>
      </c>
      <c r="I128" s="256"/>
      <c r="J128" s="259"/>
      <c r="K128" s="259"/>
      <c r="L128" s="260"/>
      <c r="M128" s="261">
        <v>46083</v>
      </c>
      <c r="N128" s="262"/>
    </row>
    <row r="129" spans="1:14" s="263" customFormat="1" x14ac:dyDescent="0.35">
      <c r="A129" s="254" t="str">
        <f>IF(C129="","-",SUBTOTAL(3,C$32:C129))</f>
        <v>-</v>
      </c>
      <c r="B129" s="66" t="str">
        <f>IF(C129="","-",SUBTOTAL(3,$C$3:C129))</f>
        <v>-</v>
      </c>
      <c r="C129" s="265"/>
      <c r="D129" s="256" t="s">
        <v>422</v>
      </c>
      <c r="E129" s="256" t="s">
        <v>298</v>
      </c>
      <c r="F129" s="256" t="s">
        <v>317</v>
      </c>
      <c r="G129" s="257" t="s">
        <v>423</v>
      </c>
      <c r="H129" s="256" t="s">
        <v>197</v>
      </c>
      <c r="I129" s="227"/>
      <c r="J129" s="229"/>
      <c r="K129" s="229"/>
      <c r="L129" s="230"/>
      <c r="M129" s="261">
        <v>46083</v>
      </c>
      <c r="N129" s="262"/>
    </row>
    <row r="130" spans="1:14" s="263" customFormat="1" x14ac:dyDescent="0.35">
      <c r="A130" s="66" t="str">
        <f>IF(C130="","-",SUBTOTAL(3,C$32:C130))</f>
        <v>-</v>
      </c>
      <c r="B130" s="66" t="str">
        <f>IF(C130="","-",SUBTOTAL(3,$C$3:C130))</f>
        <v>-</v>
      </c>
      <c r="C130" s="265"/>
      <c r="D130" s="256" t="s">
        <v>424</v>
      </c>
      <c r="E130" s="256" t="s">
        <v>298</v>
      </c>
      <c r="F130" s="256" t="s">
        <v>317</v>
      </c>
      <c r="G130" s="257" t="s">
        <v>425</v>
      </c>
      <c r="H130" s="256" t="s">
        <v>197</v>
      </c>
      <c r="I130" s="256"/>
      <c r="J130" s="259"/>
      <c r="K130" s="259"/>
      <c r="L130" s="260"/>
      <c r="M130" s="261">
        <v>46083</v>
      </c>
      <c r="N130" s="262"/>
    </row>
    <row r="131" spans="1:14" s="263" customFormat="1" x14ac:dyDescent="0.35">
      <c r="A131" s="254" t="str">
        <f>IF(C131="","-",SUBTOTAL(3,C$32:C131))</f>
        <v>-</v>
      </c>
      <c r="B131" s="66" t="str">
        <f>IF(C131="","-",SUBTOTAL(3,$C$3:C131))</f>
        <v>-</v>
      </c>
      <c r="C131" s="265"/>
      <c r="D131" s="256" t="s">
        <v>426</v>
      </c>
      <c r="E131" s="256" t="s">
        <v>298</v>
      </c>
      <c r="F131" s="256" t="s">
        <v>317</v>
      </c>
      <c r="G131" s="257" t="s">
        <v>427</v>
      </c>
      <c r="H131" s="256" t="s">
        <v>197</v>
      </c>
      <c r="I131" s="227"/>
      <c r="J131" s="229"/>
      <c r="K131" s="229"/>
      <c r="L131" s="230"/>
      <c r="M131" s="261">
        <v>46083</v>
      </c>
      <c r="N131" s="262"/>
    </row>
    <row r="132" spans="1:14" s="263" customFormat="1" x14ac:dyDescent="0.35">
      <c r="A132" s="66" t="str">
        <f>IF(C132="","-",SUBTOTAL(3,C$32:C132))</f>
        <v>-</v>
      </c>
      <c r="B132" s="66" t="str">
        <f>IF(C132="","-",SUBTOTAL(3,$C$3:C132))</f>
        <v>-</v>
      </c>
      <c r="C132" s="265"/>
      <c r="D132" s="256" t="s">
        <v>428</v>
      </c>
      <c r="E132" s="256" t="s">
        <v>298</v>
      </c>
      <c r="F132" s="256" t="s">
        <v>317</v>
      </c>
      <c r="G132" s="257" t="s">
        <v>429</v>
      </c>
      <c r="H132" s="256" t="s">
        <v>197</v>
      </c>
      <c r="I132" s="256"/>
      <c r="J132" s="259"/>
      <c r="K132" s="259"/>
      <c r="L132" s="260"/>
      <c r="M132" s="261">
        <v>46083</v>
      </c>
      <c r="N132" s="262"/>
    </row>
    <row r="133" spans="1:14" s="263" customFormat="1" x14ac:dyDescent="0.35">
      <c r="A133" s="66" t="str">
        <f>IF(C133="","-",SUBTOTAL(3,C$32:C133))</f>
        <v>-</v>
      </c>
      <c r="B133" s="66" t="str">
        <f>IF(C133="","-",SUBTOTAL(3,$C$3:C133))</f>
        <v>-</v>
      </c>
      <c r="C133" s="265"/>
      <c r="D133" s="256" t="s">
        <v>430</v>
      </c>
      <c r="E133" s="256" t="s">
        <v>298</v>
      </c>
      <c r="F133" s="256" t="s">
        <v>317</v>
      </c>
      <c r="G133" s="257" t="s">
        <v>431</v>
      </c>
      <c r="H133" s="256" t="s">
        <v>197</v>
      </c>
      <c r="I133" s="227"/>
      <c r="J133" s="229"/>
      <c r="K133" s="229"/>
      <c r="L133" s="230"/>
      <c r="M133" s="261">
        <v>46083</v>
      </c>
      <c r="N133" s="262"/>
    </row>
    <row r="134" spans="1:14" s="263" customFormat="1" x14ac:dyDescent="0.35">
      <c r="A134" s="66" t="str">
        <f>IF(C134="","-",SUBTOTAL(3,C$32:C134))</f>
        <v>-</v>
      </c>
      <c r="B134" s="66" t="str">
        <f>IF(C134="","-",SUBTOTAL(3,$C$3:C134))</f>
        <v>-</v>
      </c>
      <c r="C134" s="265"/>
      <c r="D134" s="256" t="s">
        <v>432</v>
      </c>
      <c r="E134" s="256" t="s">
        <v>298</v>
      </c>
      <c r="F134" s="256" t="s">
        <v>317</v>
      </c>
      <c r="G134" s="257" t="s">
        <v>433</v>
      </c>
      <c r="H134" s="256" t="s">
        <v>197</v>
      </c>
      <c r="I134" s="227"/>
      <c r="J134" s="229"/>
      <c r="K134" s="229"/>
      <c r="L134" s="230"/>
      <c r="M134" s="261">
        <v>46083</v>
      </c>
      <c r="N134" s="262"/>
    </row>
    <row r="135" spans="1:14" s="263" customFormat="1" x14ac:dyDescent="0.35">
      <c r="A135" s="66" t="str">
        <f>IF(C135="","-",SUBTOTAL(3,C$32:C135))</f>
        <v>-</v>
      </c>
      <c r="B135" s="66" t="str">
        <f>IF(C135="","-",SUBTOTAL(3,$C$3:C135))</f>
        <v>-</v>
      </c>
      <c r="C135" s="265"/>
      <c r="D135" s="256" t="s">
        <v>434</v>
      </c>
      <c r="E135" s="256" t="s">
        <v>298</v>
      </c>
      <c r="F135" s="256" t="s">
        <v>317</v>
      </c>
      <c r="G135" s="257" t="s">
        <v>435</v>
      </c>
      <c r="H135" s="256" t="s">
        <v>197</v>
      </c>
      <c r="I135" s="256"/>
      <c r="J135" s="259"/>
      <c r="K135" s="259"/>
      <c r="L135" s="260"/>
      <c r="M135" s="261">
        <v>46083</v>
      </c>
      <c r="N135" s="262"/>
    </row>
    <row r="136" spans="1:14" s="263" customFormat="1" x14ac:dyDescent="0.35">
      <c r="A136" s="66" t="str">
        <f>IF(C136="","-",SUBTOTAL(3,C$32:C136))</f>
        <v>-</v>
      </c>
      <c r="B136" s="66" t="str">
        <f>IF(C136="","-",SUBTOTAL(3,$C$3:C136))</f>
        <v>-</v>
      </c>
      <c r="C136" s="265"/>
      <c r="D136" s="256" t="s">
        <v>436</v>
      </c>
      <c r="E136" s="256" t="s">
        <v>298</v>
      </c>
      <c r="F136" s="256" t="s">
        <v>317</v>
      </c>
      <c r="G136" s="257" t="s">
        <v>437</v>
      </c>
      <c r="H136" s="256" t="s">
        <v>197</v>
      </c>
      <c r="I136" s="227"/>
      <c r="J136" s="229"/>
      <c r="K136" s="229"/>
      <c r="L136" s="230"/>
      <c r="M136" s="261">
        <v>46083</v>
      </c>
      <c r="N136" s="262"/>
    </row>
    <row r="137" spans="1:14" s="263" customFormat="1" x14ac:dyDescent="0.35">
      <c r="A137" s="66" t="str">
        <f>IF(C137="","-",SUBTOTAL(3,C$32:C137))</f>
        <v>-</v>
      </c>
      <c r="B137" s="66" t="str">
        <f>IF(C137="","-",SUBTOTAL(3,$C$3:C137))</f>
        <v>-</v>
      </c>
      <c r="C137" s="265"/>
      <c r="D137" s="256" t="s">
        <v>438</v>
      </c>
      <c r="E137" s="256" t="s">
        <v>298</v>
      </c>
      <c r="F137" s="256" t="s">
        <v>308</v>
      </c>
      <c r="G137" s="257" t="s">
        <v>439</v>
      </c>
      <c r="H137" s="256" t="s">
        <v>197</v>
      </c>
      <c r="I137" s="256"/>
      <c r="J137" s="259"/>
      <c r="K137" s="259"/>
      <c r="L137" s="260"/>
      <c r="M137" s="261">
        <v>46083</v>
      </c>
      <c r="N137" s="262"/>
    </row>
    <row r="138" spans="1:14" s="263" customFormat="1" x14ac:dyDescent="0.35">
      <c r="A138" s="66" t="str">
        <f>IF(C138="","-",SUBTOTAL(3,C$32:C138))</f>
        <v>-</v>
      </c>
      <c r="B138" s="66" t="str">
        <f>IF(C138="","-",SUBTOTAL(3,$C$3:C138))</f>
        <v>-</v>
      </c>
      <c r="C138" s="265"/>
      <c r="D138" s="256" t="s">
        <v>440</v>
      </c>
      <c r="E138" s="256" t="s">
        <v>298</v>
      </c>
      <c r="F138" s="256" t="s">
        <v>308</v>
      </c>
      <c r="G138" s="257" t="s">
        <v>441</v>
      </c>
      <c r="H138" s="256" t="s">
        <v>197</v>
      </c>
      <c r="I138" s="227"/>
      <c r="J138" s="229"/>
      <c r="K138" s="229"/>
      <c r="L138" s="230"/>
      <c r="M138" s="261">
        <v>46083</v>
      </c>
      <c r="N138" s="262"/>
    </row>
    <row r="139" spans="1:14" s="263" customFormat="1" x14ac:dyDescent="0.35">
      <c r="A139" s="66" t="str">
        <f>IF(C139="","-",SUBTOTAL(3,C$32:C139))</f>
        <v>-</v>
      </c>
      <c r="B139" s="66" t="str">
        <f>IF(C139="","-",SUBTOTAL(3,$C$3:C139))</f>
        <v>-</v>
      </c>
      <c r="C139" s="265"/>
      <c r="D139" s="256" t="s">
        <v>442</v>
      </c>
      <c r="E139" s="256" t="s">
        <v>298</v>
      </c>
      <c r="F139" s="256" t="s">
        <v>308</v>
      </c>
      <c r="G139" s="257" t="s">
        <v>443</v>
      </c>
      <c r="H139" s="256" t="s">
        <v>197</v>
      </c>
      <c r="I139" s="227"/>
      <c r="J139" s="229"/>
      <c r="K139" s="229"/>
      <c r="L139" s="230"/>
      <c r="M139" s="261">
        <v>46083</v>
      </c>
      <c r="N139" s="262"/>
    </row>
    <row r="140" spans="1:14" s="263" customFormat="1" x14ac:dyDescent="0.35">
      <c r="A140" s="66" t="str">
        <f>IF(C140="","-",SUBTOTAL(3,C$32:C140))</f>
        <v>-</v>
      </c>
      <c r="B140" s="66" t="str">
        <f>IF(C140="","-",SUBTOTAL(3,$C$3:C140))</f>
        <v>-</v>
      </c>
      <c r="C140" s="265"/>
      <c r="D140" s="256" t="s">
        <v>444</v>
      </c>
      <c r="E140" s="256" t="s">
        <v>298</v>
      </c>
      <c r="F140" s="256" t="s">
        <v>308</v>
      </c>
      <c r="G140" s="257" t="s">
        <v>445</v>
      </c>
      <c r="H140" s="256" t="s">
        <v>197</v>
      </c>
      <c r="I140" s="227"/>
      <c r="J140" s="229"/>
      <c r="K140" s="229"/>
      <c r="L140" s="230"/>
      <c r="M140" s="261">
        <v>46083</v>
      </c>
      <c r="N140" s="262"/>
    </row>
    <row r="141" spans="1:14" s="263" customFormat="1" x14ac:dyDescent="0.35">
      <c r="A141" s="66" t="str">
        <f>IF(C141="","-",SUBTOTAL(3,C$32:C141))</f>
        <v>-</v>
      </c>
      <c r="B141" s="66" t="str">
        <f>IF(C141="","-",SUBTOTAL(3,$C$3:C141))</f>
        <v>-</v>
      </c>
      <c r="C141" s="285"/>
      <c r="D141" s="256" t="s">
        <v>446</v>
      </c>
      <c r="E141" s="256" t="s">
        <v>298</v>
      </c>
      <c r="F141" s="256" t="s">
        <v>308</v>
      </c>
      <c r="G141" s="257" t="s">
        <v>447</v>
      </c>
      <c r="H141" s="256" t="s">
        <v>197</v>
      </c>
      <c r="I141" s="227"/>
      <c r="J141" s="229"/>
      <c r="K141" s="229"/>
      <c r="L141" s="230"/>
      <c r="M141" s="261">
        <v>46083</v>
      </c>
      <c r="N141" s="262"/>
    </row>
    <row r="142" spans="1:14" x14ac:dyDescent="0.35">
      <c r="A142" s="66">
        <f>IF(C142="","-",SUBTOTAL(3,C$32:C142))</f>
        <v>12</v>
      </c>
      <c r="B142" s="66">
        <f>IF(C142="","-",SUBTOTAL(3,$C$3:C142))</f>
        <v>38</v>
      </c>
      <c r="C142" s="264" t="s">
        <v>152</v>
      </c>
      <c r="D142" s="227" t="s">
        <v>448</v>
      </c>
      <c r="E142" s="227" t="s">
        <v>298</v>
      </c>
      <c r="F142" s="227" t="s">
        <v>317</v>
      </c>
      <c r="G142" s="226" t="s">
        <v>449</v>
      </c>
      <c r="H142" s="227" t="s">
        <v>197</v>
      </c>
      <c r="I142" s="227"/>
      <c r="J142" s="229"/>
      <c r="K142" s="229"/>
      <c r="L142" s="230"/>
      <c r="M142" s="231">
        <v>46083</v>
      </c>
    </row>
    <row r="143" spans="1:14" s="263" customFormat="1" x14ac:dyDescent="0.35">
      <c r="A143" s="66" t="str">
        <f>IF(C143="","-",SUBTOTAL(3,C$32:C143))</f>
        <v>-</v>
      </c>
      <c r="B143" s="66" t="str">
        <f>IF(C143="","-",SUBTOTAL(3,$C$3:C143))</f>
        <v>-</v>
      </c>
      <c r="C143" s="265"/>
      <c r="D143" s="256" t="s">
        <v>450</v>
      </c>
      <c r="E143" s="256" t="s">
        <v>298</v>
      </c>
      <c r="F143" s="256" t="s">
        <v>317</v>
      </c>
      <c r="G143" s="257" t="s">
        <v>451</v>
      </c>
      <c r="H143" s="256" t="s">
        <v>197</v>
      </c>
      <c r="I143" s="227"/>
      <c r="J143" s="229"/>
      <c r="K143" s="229"/>
      <c r="L143" s="230"/>
      <c r="M143" s="261">
        <v>46083</v>
      </c>
      <c r="N143" s="262"/>
    </row>
    <row r="144" spans="1:14" s="263" customFormat="1" x14ac:dyDescent="0.35">
      <c r="A144" s="254" t="str">
        <f>IF(C144="","-",SUBTOTAL(3,C$32:C144))</f>
        <v>-</v>
      </c>
      <c r="B144" s="254" t="str">
        <f>IF(C144="","-",SUBTOTAL(3,$C$3:C144))</f>
        <v>-</v>
      </c>
      <c r="C144" s="255"/>
      <c r="D144" s="257" t="s">
        <v>155</v>
      </c>
      <c r="E144" s="256" t="s">
        <v>298</v>
      </c>
      <c r="F144" s="257" t="s">
        <v>299</v>
      </c>
      <c r="G144" s="257" t="s">
        <v>300</v>
      </c>
      <c r="H144" s="256" t="s">
        <v>197</v>
      </c>
      <c r="I144" s="227"/>
      <c r="J144" s="229"/>
      <c r="K144" s="229"/>
      <c r="L144" s="230"/>
      <c r="M144" s="308">
        <v>46163</v>
      </c>
      <c r="N144" s="361" t="s">
        <v>329</v>
      </c>
    </row>
    <row r="145" spans="1:14" s="263" customFormat="1" x14ac:dyDescent="0.35">
      <c r="A145" s="254" t="str">
        <f>IF(C145="","-",SUBTOTAL(3,C$32:C145))</f>
        <v>-</v>
      </c>
      <c r="B145" s="254" t="str">
        <f>IF(C145="","-",SUBTOTAL(3,$C$3:C145))</f>
        <v>-</v>
      </c>
      <c r="C145" s="255"/>
      <c r="D145" s="257" t="s">
        <v>452</v>
      </c>
      <c r="E145" s="256" t="s">
        <v>298</v>
      </c>
      <c r="F145" s="257" t="s">
        <v>299</v>
      </c>
      <c r="G145" s="257" t="s">
        <v>300</v>
      </c>
      <c r="H145" s="256" t="s">
        <v>197</v>
      </c>
      <c r="I145" s="256"/>
      <c r="J145" s="259"/>
      <c r="K145" s="259"/>
      <c r="L145" s="260"/>
      <c r="M145" s="308">
        <v>46163</v>
      </c>
      <c r="N145" s="262"/>
    </row>
    <row r="146" spans="1:14" s="263" customFormat="1" x14ac:dyDescent="0.35">
      <c r="A146" s="254" t="str">
        <f>IF(C146="","-",SUBTOTAL(3,C$32:C146))</f>
        <v>-</v>
      </c>
      <c r="B146" s="254" t="str">
        <f>IF(C146="","-",SUBTOTAL(3,$C$3:C146))</f>
        <v>-</v>
      </c>
      <c r="C146" s="255"/>
      <c r="D146" s="257" t="s">
        <v>453</v>
      </c>
      <c r="E146" s="256" t="s">
        <v>298</v>
      </c>
      <c r="F146" s="257" t="s">
        <v>299</v>
      </c>
      <c r="G146" s="257" t="s">
        <v>300</v>
      </c>
      <c r="H146" s="256" t="s">
        <v>197</v>
      </c>
      <c r="I146" s="256"/>
      <c r="J146" s="259"/>
      <c r="K146" s="259"/>
      <c r="L146" s="260"/>
      <c r="M146" s="308">
        <v>46163</v>
      </c>
      <c r="N146" s="262"/>
    </row>
    <row r="147" spans="1:14" x14ac:dyDescent="0.35">
      <c r="A147" s="66">
        <f>IF(C147="","-",SUBTOTAL(3,C$32:C147))</f>
        <v>13</v>
      </c>
      <c r="B147" s="66">
        <f>IF(C147="","-",SUBTOTAL(3,$C$3:C147))</f>
        <v>39</v>
      </c>
      <c r="C147" s="225" t="s">
        <v>156</v>
      </c>
      <c r="D147" s="226" t="s">
        <v>157</v>
      </c>
      <c r="E147" s="227" t="s">
        <v>298</v>
      </c>
      <c r="F147" s="226" t="s">
        <v>299</v>
      </c>
      <c r="G147" s="226" t="s">
        <v>300</v>
      </c>
      <c r="H147" s="227" t="s">
        <v>197</v>
      </c>
      <c r="I147" s="227"/>
      <c r="J147" s="229"/>
      <c r="K147" s="229"/>
      <c r="L147" s="230"/>
      <c r="M147" s="307">
        <v>46163</v>
      </c>
    </row>
    <row r="148" spans="1:14" s="263" customFormat="1" x14ac:dyDescent="0.35">
      <c r="A148" s="254" t="str">
        <f>IF(C148="","-",SUBTOTAL(3,C$32:C148))</f>
        <v>-</v>
      </c>
      <c r="B148" s="254" t="str">
        <f>IF(C148="","-",SUBTOTAL(3,$C$3:C148))</f>
        <v>-</v>
      </c>
      <c r="C148" s="255"/>
      <c r="D148" s="257" t="s">
        <v>405</v>
      </c>
      <c r="E148" s="256" t="s">
        <v>298</v>
      </c>
      <c r="F148" s="257" t="s">
        <v>303</v>
      </c>
      <c r="G148" s="257" t="s">
        <v>300</v>
      </c>
      <c r="H148" s="256" t="s">
        <v>197</v>
      </c>
      <c r="I148" s="227"/>
      <c r="J148" s="229"/>
      <c r="K148" s="229"/>
      <c r="L148" s="230"/>
      <c r="M148" s="308">
        <v>46163</v>
      </c>
      <c r="N148" s="262"/>
    </row>
    <row r="149" spans="1:14" s="263" customFormat="1" x14ac:dyDescent="0.35">
      <c r="A149" s="254" t="str">
        <f>IF(C149="","-",SUBTOTAL(3,C$32:C149))</f>
        <v>-</v>
      </c>
      <c r="B149" s="254" t="str">
        <f>IF(C149="","-",SUBTOTAL(3,$C$3:C149))</f>
        <v>-</v>
      </c>
      <c r="C149" s="255"/>
      <c r="D149" s="257" t="s">
        <v>159</v>
      </c>
      <c r="E149" s="256" t="s">
        <v>298</v>
      </c>
      <c r="F149" s="257" t="s">
        <v>317</v>
      </c>
      <c r="G149" s="257" t="s">
        <v>300</v>
      </c>
      <c r="H149" s="256" t="s">
        <v>197</v>
      </c>
      <c r="I149" s="256"/>
      <c r="J149" s="259"/>
      <c r="K149" s="259"/>
      <c r="L149" s="260"/>
      <c r="M149" s="308">
        <v>46163</v>
      </c>
      <c r="N149" s="262"/>
    </row>
    <row r="150" spans="1:14" s="263" customFormat="1" x14ac:dyDescent="0.35">
      <c r="A150" s="254" t="str">
        <f>IF(C150="","-",SUBTOTAL(3,C$32:C150))</f>
        <v>-</v>
      </c>
      <c r="B150" s="254" t="str">
        <f>IF(C150="","-",SUBTOTAL(3,$C$3:C150))</f>
        <v>-</v>
      </c>
      <c r="C150" s="255"/>
      <c r="D150" s="257" t="s">
        <v>454</v>
      </c>
      <c r="E150" s="256" t="s">
        <v>298</v>
      </c>
      <c r="F150" s="257" t="s">
        <v>317</v>
      </c>
      <c r="G150" s="257" t="s">
        <v>300</v>
      </c>
      <c r="H150" s="256" t="s">
        <v>197</v>
      </c>
      <c r="I150" s="256"/>
      <c r="J150" s="259"/>
      <c r="K150" s="259"/>
      <c r="L150" s="260"/>
      <c r="M150" s="308">
        <v>46168</v>
      </c>
      <c r="N150" s="262"/>
    </row>
    <row r="151" spans="1:14" x14ac:dyDescent="0.35">
      <c r="A151" s="66">
        <f>IF(C151="","-",SUBTOTAL(3,C$32:C151))</f>
        <v>14</v>
      </c>
      <c r="B151" s="66">
        <f>IF(C151="","-",SUBTOTAL(3,$C$3:C151))</f>
        <v>40</v>
      </c>
      <c r="C151" s="225" t="s">
        <v>160</v>
      </c>
      <c r="D151" s="226" t="s">
        <v>161</v>
      </c>
      <c r="E151" s="227" t="s">
        <v>298</v>
      </c>
      <c r="F151" s="226" t="s">
        <v>308</v>
      </c>
      <c r="G151" s="226" t="s">
        <v>300</v>
      </c>
      <c r="H151" s="227" t="s">
        <v>197</v>
      </c>
      <c r="I151" s="227"/>
      <c r="J151" s="229"/>
      <c r="K151" s="229"/>
      <c r="L151" s="230"/>
      <c r="M151" s="307">
        <v>46169</v>
      </c>
    </row>
    <row r="152" spans="1:14" x14ac:dyDescent="0.35">
      <c r="A152" s="66">
        <f>IF(C152="","-",SUBTOTAL(3,C$32:C152))</f>
        <v>15</v>
      </c>
      <c r="B152" s="66">
        <f>IF(C152="","-",SUBTOTAL(3,$C$3:C152))</f>
        <v>41</v>
      </c>
      <c r="C152" s="225" t="s">
        <v>162</v>
      </c>
      <c r="D152" s="226" t="s">
        <v>163</v>
      </c>
      <c r="E152" s="227" t="s">
        <v>298</v>
      </c>
      <c r="F152" s="226" t="s">
        <v>299</v>
      </c>
      <c r="G152" s="226" t="s">
        <v>300</v>
      </c>
      <c r="H152" s="227" t="s">
        <v>197</v>
      </c>
      <c r="I152" s="227"/>
      <c r="J152" s="229"/>
      <c r="K152" s="229"/>
      <c r="L152" s="230"/>
      <c r="M152" s="307">
        <v>46170</v>
      </c>
    </row>
    <row r="153" spans="1:14" s="263" customFormat="1" x14ac:dyDescent="0.35">
      <c r="A153" s="254" t="str">
        <f>IF(C153="","-",SUBTOTAL(3,C$32:C153))</f>
        <v>-</v>
      </c>
      <c r="B153" s="254" t="str">
        <f>IF(C153="","-",SUBTOTAL(3,$C$3:C153))</f>
        <v>-</v>
      </c>
      <c r="C153" s="255"/>
      <c r="D153" s="257" t="s">
        <v>455</v>
      </c>
      <c r="E153" s="256" t="s">
        <v>298</v>
      </c>
      <c r="F153" s="257" t="s">
        <v>299</v>
      </c>
      <c r="G153" s="257" t="s">
        <v>447</v>
      </c>
      <c r="H153" s="256" t="s">
        <v>197</v>
      </c>
      <c r="I153" s="256"/>
      <c r="J153" s="259"/>
      <c r="K153" s="259"/>
      <c r="L153" s="260"/>
      <c r="M153" s="261">
        <v>46175</v>
      </c>
      <c r="N153" s="262"/>
    </row>
    <row r="154" spans="1:14" s="263" customFormat="1" x14ac:dyDescent="0.35">
      <c r="A154" s="254" t="str">
        <f>IF(C154="","-",SUBTOTAL(3,C$32:C154))</f>
        <v>-</v>
      </c>
      <c r="B154" s="254" t="str">
        <f>IF(C154="","-",SUBTOTAL(3,$C$3:C154))</f>
        <v>-</v>
      </c>
      <c r="C154" s="255"/>
      <c r="D154" s="257" t="s">
        <v>456</v>
      </c>
      <c r="E154" s="256" t="s">
        <v>298</v>
      </c>
      <c r="F154" s="257" t="s">
        <v>317</v>
      </c>
      <c r="G154" s="255" t="s">
        <v>300</v>
      </c>
      <c r="H154" s="256" t="s">
        <v>197</v>
      </c>
      <c r="I154" s="256"/>
      <c r="J154" s="259"/>
      <c r="K154" s="259"/>
      <c r="L154" s="260"/>
      <c r="M154" s="261">
        <v>46176</v>
      </c>
      <c r="N154" s="262"/>
    </row>
    <row r="155" spans="1:14" s="263" customFormat="1" x14ac:dyDescent="0.35">
      <c r="A155" s="254" t="str">
        <f>IF(C155="","-",SUBTOTAL(3,C$32:C155))</f>
        <v>-</v>
      </c>
      <c r="B155" s="254" t="str">
        <f>IF(C155="","-",SUBTOTAL(3,$C$3:C155))</f>
        <v>-</v>
      </c>
      <c r="C155" s="255"/>
      <c r="D155" s="257" t="s">
        <v>164</v>
      </c>
      <c r="E155" s="256" t="s">
        <v>298</v>
      </c>
      <c r="F155" s="257" t="s">
        <v>317</v>
      </c>
      <c r="G155" s="255" t="s">
        <v>300</v>
      </c>
      <c r="H155" s="256" t="s">
        <v>197</v>
      </c>
      <c r="I155" s="256"/>
      <c r="J155" s="259"/>
      <c r="K155" s="259"/>
      <c r="L155" s="260"/>
      <c r="M155" s="308">
        <v>46181</v>
      </c>
      <c r="N155" s="262"/>
    </row>
    <row r="156" spans="1:14" x14ac:dyDescent="0.35">
      <c r="A156" s="66">
        <f>IF(C156="","-",SUBTOTAL(3,C$32:C156))</f>
        <v>16</v>
      </c>
      <c r="B156" s="66">
        <f>IF(C156="","-",SUBTOTAL(3,$C$3:C156))</f>
        <v>42</v>
      </c>
      <c r="C156" s="225" t="s">
        <v>165</v>
      </c>
      <c r="D156" s="226" t="s">
        <v>166</v>
      </c>
      <c r="E156" s="227" t="s">
        <v>298</v>
      </c>
      <c r="F156" s="226" t="s">
        <v>317</v>
      </c>
      <c r="G156" s="225" t="s">
        <v>300</v>
      </c>
      <c r="H156" s="227" t="s">
        <v>197</v>
      </c>
      <c r="I156" s="227"/>
      <c r="J156" s="229"/>
      <c r="K156" s="229"/>
      <c r="L156" s="230"/>
      <c r="M156" s="307">
        <v>46181</v>
      </c>
    </row>
    <row r="157" spans="1:14" x14ac:dyDescent="0.35">
      <c r="A157" s="66">
        <f>IF(C157="","-",SUBTOTAL(3,C$32:C157))</f>
        <v>17</v>
      </c>
      <c r="B157" s="66">
        <f>IF(C157="","-",SUBTOTAL(3,$C$3:C157))</f>
        <v>43</v>
      </c>
      <c r="C157" s="225" t="s">
        <v>167</v>
      </c>
      <c r="D157" s="226" t="s">
        <v>168</v>
      </c>
      <c r="E157" s="227" t="s">
        <v>298</v>
      </c>
      <c r="F157" s="226" t="s">
        <v>299</v>
      </c>
      <c r="G157" s="225" t="s">
        <v>300</v>
      </c>
      <c r="H157" s="227" t="s">
        <v>197</v>
      </c>
      <c r="I157" s="227"/>
      <c r="J157" s="229"/>
      <c r="K157" s="229"/>
      <c r="L157" s="230"/>
      <c r="M157" s="307">
        <v>46181</v>
      </c>
    </row>
    <row r="158" spans="1:14" x14ac:dyDescent="0.35">
      <c r="A158" s="66">
        <f>IF(C158="","-",SUBTOTAL(3,C$32:C158))</f>
        <v>18</v>
      </c>
      <c r="B158" s="66">
        <f>IF(C158="","-",SUBTOTAL(3,$C$3:C158))</f>
        <v>44</v>
      </c>
      <c r="C158" s="225" t="s">
        <v>169</v>
      </c>
      <c r="D158" s="226" t="s">
        <v>170</v>
      </c>
      <c r="E158" s="227" t="s">
        <v>298</v>
      </c>
      <c r="F158" s="226" t="s">
        <v>317</v>
      </c>
      <c r="G158" s="225" t="s">
        <v>300</v>
      </c>
      <c r="H158" s="227" t="s">
        <v>197</v>
      </c>
      <c r="I158" s="227"/>
      <c r="J158" s="229"/>
      <c r="K158" s="229"/>
      <c r="L158" s="230"/>
      <c r="M158" s="307">
        <v>46182</v>
      </c>
    </row>
    <row r="159" spans="1:14" x14ac:dyDescent="0.35">
      <c r="A159" s="66">
        <f>IF(C159="","-",SUBTOTAL(3,C$32:C159))</f>
        <v>19</v>
      </c>
      <c r="B159" s="66">
        <f>IF(C159="","-",SUBTOTAL(3,$C$3:C159))</f>
        <v>45</v>
      </c>
      <c r="C159" s="225" t="s">
        <v>171</v>
      </c>
      <c r="D159" s="226" t="s">
        <v>172</v>
      </c>
      <c r="E159" s="227" t="s">
        <v>298</v>
      </c>
      <c r="F159" s="226" t="s">
        <v>317</v>
      </c>
      <c r="G159" s="225" t="s">
        <v>300</v>
      </c>
      <c r="H159" s="227" t="s">
        <v>197</v>
      </c>
      <c r="I159" s="227"/>
      <c r="J159" s="229"/>
      <c r="K159" s="229"/>
      <c r="L159" s="230"/>
      <c r="M159" s="307">
        <v>46182</v>
      </c>
    </row>
    <row r="160" spans="1:14" s="263" customFormat="1" x14ac:dyDescent="0.35">
      <c r="A160" s="254" t="str">
        <f>IF(C160="","-",SUBTOTAL(3,C$32:C160))</f>
        <v>-</v>
      </c>
      <c r="B160" s="254" t="str">
        <f>IF(C160="","-",SUBTOTAL(3,$C$3:C160))</f>
        <v>-</v>
      </c>
      <c r="C160" s="255"/>
      <c r="D160" s="257" t="s">
        <v>457</v>
      </c>
      <c r="E160" s="256" t="s">
        <v>298</v>
      </c>
      <c r="F160" s="257" t="s">
        <v>317</v>
      </c>
      <c r="G160" s="255" t="s">
        <v>300</v>
      </c>
      <c r="H160" s="256" t="s">
        <v>197</v>
      </c>
      <c r="I160" s="256"/>
      <c r="J160" s="259"/>
      <c r="K160" s="259"/>
      <c r="L160" s="260"/>
      <c r="M160" s="308">
        <v>46183</v>
      </c>
      <c r="N160" s="262"/>
    </row>
    <row r="161" spans="1:14" x14ac:dyDescent="0.35">
      <c r="A161" s="66">
        <f>IF(C161="","-",SUBTOTAL(3,C$32:C161))</f>
        <v>20</v>
      </c>
      <c r="B161" s="66">
        <f>IF(C161="","-",SUBTOTAL(3,$C$3:C161))</f>
        <v>46</v>
      </c>
      <c r="C161" s="225" t="s">
        <v>173</v>
      </c>
      <c r="D161" s="226" t="s">
        <v>174</v>
      </c>
      <c r="E161" s="227" t="s">
        <v>298</v>
      </c>
      <c r="F161" s="226" t="s">
        <v>299</v>
      </c>
      <c r="G161" s="225" t="s">
        <v>300</v>
      </c>
      <c r="H161" s="227" t="s">
        <v>197</v>
      </c>
      <c r="I161" s="227"/>
      <c r="J161" s="229"/>
      <c r="K161" s="229"/>
      <c r="L161" s="230"/>
      <c r="M161" s="307">
        <v>46183</v>
      </c>
    </row>
    <row r="162" spans="1:14" x14ac:dyDescent="0.35">
      <c r="A162" s="66">
        <f>IF(C162="","-",SUBTOTAL(3,C$32:C162))</f>
        <v>21</v>
      </c>
      <c r="B162" s="66">
        <f>IF(C162="","-",SUBTOTAL(3,$C$3:C162))</f>
        <v>47</v>
      </c>
      <c r="C162" s="225" t="s">
        <v>175</v>
      </c>
      <c r="D162" s="226" t="s">
        <v>176</v>
      </c>
      <c r="E162" s="227" t="s">
        <v>298</v>
      </c>
      <c r="F162" s="226" t="s">
        <v>317</v>
      </c>
      <c r="G162" s="225" t="s">
        <v>300</v>
      </c>
      <c r="H162" s="227" t="s">
        <v>197</v>
      </c>
      <c r="I162" s="227"/>
      <c r="J162" s="229"/>
      <c r="K162" s="229"/>
      <c r="L162" s="230"/>
      <c r="M162" s="307">
        <v>46184</v>
      </c>
    </row>
    <row r="163" spans="1:14" s="263" customFormat="1" x14ac:dyDescent="0.35">
      <c r="A163" s="254" t="str">
        <f>IF(C163="","-",SUBTOTAL(3,C$32:C163))</f>
        <v>-</v>
      </c>
      <c r="B163" s="254" t="str">
        <f>IF(C163="","-",SUBTOTAL(3,$C$3:C163))</f>
        <v>-</v>
      </c>
      <c r="C163" s="255"/>
      <c r="D163" s="257" t="s">
        <v>178</v>
      </c>
      <c r="E163" s="256" t="s">
        <v>298</v>
      </c>
      <c r="F163" s="257" t="s">
        <v>303</v>
      </c>
      <c r="G163" s="255" t="s">
        <v>300</v>
      </c>
      <c r="H163" s="256" t="s">
        <v>197</v>
      </c>
      <c r="I163" s="256"/>
      <c r="J163" s="259"/>
      <c r="K163" s="259"/>
      <c r="L163" s="260"/>
      <c r="M163" s="308">
        <v>46184</v>
      </c>
      <c r="N163" s="262"/>
    </row>
    <row r="164" spans="1:14" x14ac:dyDescent="0.35">
      <c r="A164" s="66">
        <f>IF(C164="","-",SUBTOTAL(3,C$32:C164))</f>
        <v>22</v>
      </c>
      <c r="B164" s="66">
        <f>IF(C164="","-",SUBTOTAL(3,$C$3:C164))</f>
        <v>48</v>
      </c>
      <c r="C164" s="225" t="s">
        <v>179</v>
      </c>
      <c r="D164" s="226" t="s">
        <v>180</v>
      </c>
      <c r="E164" s="227" t="s">
        <v>298</v>
      </c>
      <c r="F164" s="226" t="s">
        <v>299</v>
      </c>
      <c r="G164" s="225" t="s">
        <v>300</v>
      </c>
      <c r="H164" s="227" t="s">
        <v>197</v>
      </c>
      <c r="I164" s="227"/>
      <c r="J164" s="229"/>
      <c r="K164" s="229"/>
      <c r="L164" s="230"/>
      <c r="M164" s="307">
        <v>46184</v>
      </c>
    </row>
    <row r="165" spans="1:14" x14ac:dyDescent="0.35">
      <c r="A165" s="66">
        <f>IF(C165="","-",SUBTOTAL(3,C$32:C165))</f>
        <v>23</v>
      </c>
      <c r="B165" s="66">
        <f>IF(C165="","-",SUBTOTAL(3,$C$3:C165))</f>
        <v>49</v>
      </c>
      <c r="C165" s="225" t="s">
        <v>551</v>
      </c>
      <c r="D165" s="352" t="s">
        <v>552</v>
      </c>
      <c r="E165" s="227" t="s">
        <v>298</v>
      </c>
      <c r="F165" s="226" t="s">
        <v>308</v>
      </c>
      <c r="G165" s="225" t="s">
        <v>300</v>
      </c>
      <c r="H165" s="227" t="s">
        <v>197</v>
      </c>
      <c r="I165" s="227"/>
      <c r="J165" s="229"/>
      <c r="K165" s="229"/>
      <c r="L165" s="230"/>
      <c r="M165" s="307">
        <v>46199</v>
      </c>
    </row>
    <row r="166" spans="1:14" x14ac:dyDescent="0.35">
      <c r="A166" s="66">
        <f>IF(C166="","-",SUBTOTAL(3,C$32:C166))</f>
        <v>24</v>
      </c>
      <c r="B166" s="66">
        <f>IF(C166="","-",SUBTOTAL(3,$C$3:C166))</f>
        <v>50</v>
      </c>
      <c r="C166" s="225" t="s">
        <v>553</v>
      </c>
      <c r="D166" s="352" t="s">
        <v>554</v>
      </c>
      <c r="E166" s="227" t="s">
        <v>298</v>
      </c>
      <c r="F166" s="226" t="s">
        <v>317</v>
      </c>
      <c r="G166" s="225" t="s">
        <v>300</v>
      </c>
      <c r="H166" s="227" t="s">
        <v>197</v>
      </c>
      <c r="I166" s="227"/>
      <c r="J166" s="229"/>
      <c r="K166" s="229"/>
      <c r="L166" s="230"/>
      <c r="M166" s="307">
        <v>46199</v>
      </c>
    </row>
    <row r="167" spans="1:14" s="263" customFormat="1" x14ac:dyDescent="0.35">
      <c r="A167" s="254" t="str">
        <f>IF(C167="","-",SUBTOTAL(3,C$32:C167))</f>
        <v>-</v>
      </c>
      <c r="B167" s="254" t="str">
        <f>IF(C167="","-",SUBTOTAL(3,$C$3:C167))</f>
        <v>-</v>
      </c>
      <c r="C167" s="255"/>
      <c r="D167" s="362" t="s">
        <v>556</v>
      </c>
      <c r="E167" s="256" t="s">
        <v>298</v>
      </c>
      <c r="F167" s="257" t="s">
        <v>308</v>
      </c>
      <c r="G167" s="255" t="s">
        <v>300</v>
      </c>
      <c r="H167" s="256" t="s">
        <v>197</v>
      </c>
      <c r="I167" s="227"/>
      <c r="J167" s="229"/>
      <c r="K167" s="229"/>
      <c r="L167" s="230"/>
      <c r="M167" s="308">
        <v>46199</v>
      </c>
      <c r="N167" s="262"/>
    </row>
    <row r="168" spans="1:14" s="263" customFormat="1" x14ac:dyDescent="0.35">
      <c r="A168" s="254" t="str">
        <f>IF(C168="","-",SUBTOTAL(3,C$32:C168))</f>
        <v>-</v>
      </c>
      <c r="B168" s="254" t="str">
        <f>IF(C168="","-",SUBTOTAL(3,$C$3:C168))</f>
        <v>-</v>
      </c>
      <c r="C168" s="255"/>
      <c r="D168" s="362" t="s">
        <v>558</v>
      </c>
      <c r="E168" s="256" t="s">
        <v>298</v>
      </c>
      <c r="F168" s="257" t="s">
        <v>317</v>
      </c>
      <c r="G168" s="255" t="s">
        <v>300</v>
      </c>
      <c r="H168" s="256" t="s">
        <v>197</v>
      </c>
      <c r="I168" s="227"/>
      <c r="J168" s="229"/>
      <c r="K168" s="229"/>
      <c r="L168" s="230"/>
      <c r="M168" s="308">
        <v>46199</v>
      </c>
      <c r="N168" s="262"/>
    </row>
    <row r="169" spans="1:14" s="263" customFormat="1" x14ac:dyDescent="0.35">
      <c r="A169" s="254" t="str">
        <f>IF(C169="","-",SUBTOTAL(3,C$32:C169))</f>
        <v>-</v>
      </c>
      <c r="B169" s="254" t="str">
        <f>IF(C169="","-",SUBTOTAL(3,$C$3:C169))</f>
        <v>-</v>
      </c>
      <c r="C169" s="255"/>
      <c r="D169" s="362" t="s">
        <v>560</v>
      </c>
      <c r="E169" s="256" t="s">
        <v>298</v>
      </c>
      <c r="F169" s="257" t="s">
        <v>308</v>
      </c>
      <c r="G169" s="255" t="s">
        <v>300</v>
      </c>
      <c r="H169" s="256" t="s">
        <v>197</v>
      </c>
      <c r="I169" s="227"/>
      <c r="J169" s="229"/>
      <c r="K169" s="229"/>
      <c r="L169" s="230"/>
      <c r="M169" s="308">
        <v>46199</v>
      </c>
      <c r="N169" s="262"/>
    </row>
    <row r="170" spans="1:14" x14ac:dyDescent="0.35">
      <c r="A170" s="66">
        <f>IF(C170="","-",SUBTOTAL(3,C$32:C170))</f>
        <v>25</v>
      </c>
      <c r="B170" s="66">
        <f>IF(C170="","-",SUBTOTAL(3,$C$3:C170))</f>
        <v>51</v>
      </c>
      <c r="C170" s="225" t="s">
        <v>561</v>
      </c>
      <c r="D170" s="352" t="s">
        <v>562</v>
      </c>
      <c r="E170" s="227" t="s">
        <v>298</v>
      </c>
      <c r="F170" s="226" t="s">
        <v>299</v>
      </c>
      <c r="G170" s="225" t="s">
        <v>300</v>
      </c>
      <c r="H170" s="227" t="s">
        <v>197</v>
      </c>
      <c r="I170" s="227"/>
      <c r="J170" s="229"/>
      <c r="K170" s="229"/>
      <c r="L170" s="230"/>
      <c r="M170" s="307">
        <v>46202</v>
      </c>
    </row>
    <row r="171" spans="1:14" x14ac:dyDescent="0.35">
      <c r="A171" s="66">
        <f>IF(C171="","-",SUBTOTAL(3,C$32:C171))</f>
        <v>26</v>
      </c>
      <c r="B171" s="66">
        <f>IF(C171="","-",SUBTOTAL(3,$C$3:C171))</f>
        <v>52</v>
      </c>
      <c r="C171" s="225" t="s">
        <v>563</v>
      </c>
      <c r="D171" s="352" t="s">
        <v>564</v>
      </c>
      <c r="E171" s="227" t="s">
        <v>298</v>
      </c>
      <c r="F171" s="226" t="s">
        <v>299</v>
      </c>
      <c r="G171" s="225" t="s">
        <v>300</v>
      </c>
      <c r="H171" s="227" t="s">
        <v>197</v>
      </c>
      <c r="I171" s="227"/>
      <c r="J171" s="229"/>
      <c r="K171" s="229"/>
      <c r="L171" s="230"/>
      <c r="M171" s="307">
        <v>46202</v>
      </c>
    </row>
    <row r="172" spans="1:14" s="263" customFormat="1" x14ac:dyDescent="0.35">
      <c r="A172" s="254" t="str">
        <f>IF(C172="","-",SUBTOTAL(3,C$32:C172))</f>
        <v>-</v>
      </c>
      <c r="B172" s="254" t="str">
        <f>IF(C172="","-",SUBTOTAL(3,$C$3:C172))</f>
        <v>-</v>
      </c>
      <c r="C172" s="255"/>
      <c r="D172" s="362" t="s">
        <v>566</v>
      </c>
      <c r="E172" s="256" t="s">
        <v>298</v>
      </c>
      <c r="F172" s="257" t="s">
        <v>299</v>
      </c>
      <c r="G172" s="255" t="s">
        <v>300</v>
      </c>
      <c r="H172" s="256" t="s">
        <v>197</v>
      </c>
      <c r="I172" s="227"/>
      <c r="J172" s="229"/>
      <c r="K172" s="229"/>
      <c r="L172" s="230"/>
      <c r="M172" s="308">
        <v>46202</v>
      </c>
      <c r="N172" s="262"/>
    </row>
    <row r="173" spans="1:14" s="263" customFormat="1" x14ac:dyDescent="0.35">
      <c r="A173" s="254" t="str">
        <f>IF(C173="","-",SUBTOTAL(3,C$32:C173))</f>
        <v>-</v>
      </c>
      <c r="B173" s="254" t="str">
        <f>IF(C173="","-",SUBTOTAL(3,$C$3:C173))</f>
        <v>-</v>
      </c>
      <c r="C173" s="255"/>
      <c r="D173" s="362" t="s">
        <v>568</v>
      </c>
      <c r="E173" s="256" t="s">
        <v>298</v>
      </c>
      <c r="F173" s="257" t="s">
        <v>299</v>
      </c>
      <c r="G173" s="255" t="s">
        <v>300</v>
      </c>
      <c r="H173" s="256" t="s">
        <v>197</v>
      </c>
      <c r="I173" s="227"/>
      <c r="J173" s="229"/>
      <c r="K173" s="229"/>
      <c r="L173" s="230"/>
      <c r="M173" s="308">
        <v>46202</v>
      </c>
      <c r="N173" s="262"/>
    </row>
    <row r="174" spans="1:14" x14ac:dyDescent="0.35">
      <c r="A174" s="66">
        <f>IF(C174="","-",SUBTOTAL(3,C$32:C174))</f>
        <v>27</v>
      </c>
      <c r="B174" s="66">
        <f>IF(C174="","-",SUBTOTAL(3,$C$3:C174))</f>
        <v>53</v>
      </c>
      <c r="C174" s="225" t="s">
        <v>569</v>
      </c>
      <c r="D174" s="352" t="s">
        <v>570</v>
      </c>
      <c r="E174" s="227" t="s">
        <v>298</v>
      </c>
      <c r="F174" s="226" t="s">
        <v>299</v>
      </c>
      <c r="G174" s="225" t="s">
        <v>300</v>
      </c>
      <c r="H174" s="227" t="s">
        <v>197</v>
      </c>
      <c r="I174" s="227"/>
      <c r="J174" s="229"/>
      <c r="K174" s="229"/>
      <c r="L174" s="230"/>
      <c r="M174" s="307">
        <v>46202</v>
      </c>
    </row>
    <row r="175" spans="1:14" s="263" customFormat="1" x14ac:dyDescent="0.35">
      <c r="A175" s="254" t="str">
        <f>IF(C175="","-",SUBTOTAL(3,C$32:C175))</f>
        <v>-</v>
      </c>
      <c r="B175" s="254" t="str">
        <f>IF(C175="","-",SUBTOTAL(3,$C$3:C175))</f>
        <v>-</v>
      </c>
      <c r="C175" s="255"/>
      <c r="D175" s="362" t="s">
        <v>572</v>
      </c>
      <c r="E175" s="256" t="s">
        <v>298</v>
      </c>
      <c r="F175" s="257" t="s">
        <v>299</v>
      </c>
      <c r="G175" s="255" t="s">
        <v>300</v>
      </c>
      <c r="H175" s="256" t="s">
        <v>197</v>
      </c>
      <c r="I175" s="227"/>
      <c r="J175" s="229"/>
      <c r="K175" s="229"/>
      <c r="L175" s="230"/>
      <c r="M175" s="308">
        <v>46202</v>
      </c>
      <c r="N175" s="262"/>
    </row>
    <row r="176" spans="1:14" s="263" customFormat="1" x14ac:dyDescent="0.35">
      <c r="A176" s="254" t="str">
        <f>IF(C176="","-",SUBTOTAL(3,C$32:C176))</f>
        <v>-</v>
      </c>
      <c r="B176" s="254" t="str">
        <f>IF(C176="","-",SUBTOTAL(3,$C$3:C176))</f>
        <v>-</v>
      </c>
      <c r="C176" s="255"/>
      <c r="D176" s="362" t="s">
        <v>574</v>
      </c>
      <c r="E176" s="256" t="s">
        <v>298</v>
      </c>
      <c r="F176" s="257" t="s">
        <v>299</v>
      </c>
      <c r="G176" s="255" t="s">
        <v>300</v>
      </c>
      <c r="H176" s="256" t="s">
        <v>197</v>
      </c>
      <c r="I176" s="227"/>
      <c r="J176" s="229"/>
      <c r="K176" s="229"/>
      <c r="L176" s="230"/>
      <c r="M176" s="308">
        <v>46202</v>
      </c>
      <c r="N176" s="262"/>
    </row>
    <row r="177" spans="1:13" x14ac:dyDescent="0.35">
      <c r="A177" s="66">
        <f>IF(C177="","-",SUBTOTAL(3,C$32:C177))</f>
        <v>28</v>
      </c>
      <c r="B177" s="66">
        <f>IF(C177="","-",SUBTOTAL(3,$C$3:C177))</f>
        <v>54</v>
      </c>
      <c r="C177" s="225" t="s">
        <v>575</v>
      </c>
      <c r="D177" s="352" t="s">
        <v>576</v>
      </c>
      <c r="E177" s="227" t="s">
        <v>298</v>
      </c>
      <c r="F177" s="226" t="s">
        <v>317</v>
      </c>
      <c r="G177" s="225" t="s">
        <v>300</v>
      </c>
      <c r="H177" s="227" t="s">
        <v>197</v>
      </c>
      <c r="I177" s="227"/>
      <c r="J177" s="229"/>
      <c r="K177" s="229"/>
      <c r="L177" s="230"/>
      <c r="M177" s="307">
        <v>46202</v>
      </c>
    </row>
    <row r="178" spans="1:13" x14ac:dyDescent="0.35">
      <c r="A178" s="66">
        <f>IF(C178="","-",SUBTOTAL(3,C$32:C178))</f>
        <v>29</v>
      </c>
      <c r="B178" s="66">
        <f>IF(C178="","-",SUBTOTAL(3,$C$3:C178))</f>
        <v>55</v>
      </c>
      <c r="C178" s="225" t="s">
        <v>577</v>
      </c>
      <c r="D178" s="352" t="s">
        <v>578</v>
      </c>
      <c r="E178" s="227" t="s">
        <v>298</v>
      </c>
      <c r="F178" s="226" t="s">
        <v>317</v>
      </c>
      <c r="G178" s="225" t="s">
        <v>300</v>
      </c>
      <c r="H178" s="227" t="s">
        <v>197</v>
      </c>
      <c r="I178" s="227"/>
      <c r="J178" s="229"/>
      <c r="K178" s="229"/>
      <c r="L178" s="230"/>
      <c r="M178" s="307">
        <v>46202</v>
      </c>
    </row>
    <row r="179" spans="1:13" x14ac:dyDescent="0.35">
      <c r="A179" s="66">
        <f>IF(C179="","-",SUBTOTAL(3,C$32:C179))</f>
        <v>30</v>
      </c>
      <c r="B179" s="66">
        <f>IF(C179="","-",SUBTOTAL(3,$C$3:C179))</f>
        <v>56</v>
      </c>
      <c r="C179" s="225" t="s">
        <v>579</v>
      </c>
      <c r="D179" s="352" t="s">
        <v>580</v>
      </c>
      <c r="E179" s="227" t="s">
        <v>298</v>
      </c>
      <c r="F179" s="226" t="s">
        <v>317</v>
      </c>
      <c r="G179" s="225" t="s">
        <v>300</v>
      </c>
      <c r="H179" s="227" t="s">
        <v>197</v>
      </c>
      <c r="I179" s="227"/>
      <c r="J179" s="229"/>
      <c r="K179" s="229"/>
      <c r="L179" s="230"/>
      <c r="M179" s="307">
        <v>46202</v>
      </c>
    </row>
    <row r="180" spans="1:13" x14ac:dyDescent="0.35">
      <c r="A180" s="66">
        <f>IF(C180="","-",SUBTOTAL(3,C$32:C180))</f>
        <v>31</v>
      </c>
      <c r="B180" s="66">
        <f>IF(C180="","-",SUBTOTAL(3,$C$3:C180))</f>
        <v>57</v>
      </c>
      <c r="C180" s="225" t="s">
        <v>581</v>
      </c>
      <c r="D180" s="352" t="s">
        <v>582</v>
      </c>
      <c r="E180" s="227" t="s">
        <v>298</v>
      </c>
      <c r="F180" s="226" t="s">
        <v>317</v>
      </c>
      <c r="G180" s="225" t="s">
        <v>300</v>
      </c>
      <c r="H180" s="227" t="s">
        <v>197</v>
      </c>
      <c r="I180" s="227"/>
      <c r="J180" s="229"/>
      <c r="K180" s="229"/>
      <c r="L180" s="230"/>
      <c r="M180" s="307">
        <v>46202</v>
      </c>
    </row>
    <row r="181" spans="1:13" x14ac:dyDescent="0.35">
      <c r="A181" s="66">
        <f>IF(C181="","-",SUBTOTAL(3,C$32:C181))</f>
        <v>32</v>
      </c>
      <c r="B181" s="66">
        <f>IF(C181="","-",SUBTOTAL(3,$C$3:C181))</f>
        <v>58</v>
      </c>
      <c r="C181" s="225" t="s">
        <v>583</v>
      </c>
      <c r="D181" s="352" t="s">
        <v>584</v>
      </c>
      <c r="E181" s="227" t="s">
        <v>298</v>
      </c>
      <c r="F181" s="226" t="s">
        <v>317</v>
      </c>
      <c r="G181" s="225" t="s">
        <v>300</v>
      </c>
      <c r="H181" s="227" t="s">
        <v>197</v>
      </c>
      <c r="I181" s="227"/>
      <c r="J181" s="229"/>
      <c r="K181" s="229"/>
      <c r="L181" s="230"/>
      <c r="M181" s="307">
        <v>46202</v>
      </c>
    </row>
    <row r="182" spans="1:13" x14ac:dyDescent="0.35">
      <c r="A182" s="66">
        <f>IF(C182="","-",SUBTOTAL(3,C$32:C182))</f>
        <v>33</v>
      </c>
      <c r="B182" s="66">
        <f>IF(C182="","-",SUBTOTAL(3,$C$3:C182))</f>
        <v>59</v>
      </c>
      <c r="C182" s="225" t="s">
        <v>585</v>
      </c>
      <c r="D182" s="352" t="s">
        <v>586</v>
      </c>
      <c r="E182" s="227" t="s">
        <v>298</v>
      </c>
      <c r="F182" s="226" t="s">
        <v>308</v>
      </c>
      <c r="G182" s="225" t="s">
        <v>300</v>
      </c>
      <c r="H182" s="227" t="s">
        <v>197</v>
      </c>
      <c r="I182" s="227"/>
      <c r="J182" s="229"/>
      <c r="K182" s="229"/>
      <c r="L182" s="230"/>
      <c r="M182" s="307">
        <v>46202</v>
      </c>
    </row>
    <row r="183" spans="1:13" x14ac:dyDescent="0.35">
      <c r="A183" s="66">
        <f>IF(C183="","-",SUBTOTAL(3,C$32:C183))</f>
        <v>34</v>
      </c>
      <c r="B183" s="66">
        <f>IF(C183="","-",SUBTOTAL(3,$C$3:C183))</f>
        <v>60</v>
      </c>
      <c r="C183" s="225" t="s">
        <v>587</v>
      </c>
      <c r="D183" s="352" t="s">
        <v>588</v>
      </c>
      <c r="E183" s="227" t="s">
        <v>298</v>
      </c>
      <c r="F183" s="226" t="s">
        <v>317</v>
      </c>
      <c r="G183" s="225" t="s">
        <v>300</v>
      </c>
      <c r="H183" s="227" t="s">
        <v>197</v>
      </c>
      <c r="I183" s="227"/>
      <c r="J183" s="229"/>
      <c r="K183" s="229"/>
      <c r="L183" s="230"/>
      <c r="M183" s="307">
        <v>46202</v>
      </c>
    </row>
    <row r="184" spans="1:13" x14ac:dyDescent="0.35">
      <c r="A184" s="66" t="str">
        <f>IF(C184="","-",SUBTOTAL(3,C$32:C184))</f>
        <v>-</v>
      </c>
      <c r="B184" s="66" t="str">
        <f>IF(C184="","-",SUBTOTAL(3,$C$3:C184))</f>
        <v>-</v>
      </c>
    </row>
    <row r="185" spans="1:13" x14ac:dyDescent="0.35">
      <c r="A185" s="66" t="str">
        <f>IF(C185="","-",SUBTOTAL(3,C$32:C185))</f>
        <v>-</v>
      </c>
      <c r="B185" s="66" t="str">
        <f>IF(C185="","-",SUBTOTAL(3,$C$3:C185))</f>
        <v>-</v>
      </c>
    </row>
    <row r="186" spans="1:13" x14ac:dyDescent="0.35">
      <c r="A186" s="66" t="str">
        <f>IF(C186="","-",SUBTOTAL(3,C$32:C186))</f>
        <v>-</v>
      </c>
      <c r="B186" s="66" t="str">
        <f>IF(C186="","-",SUBTOTAL(3,$C$3:C186))</f>
        <v>-</v>
      </c>
    </row>
    <row r="187" spans="1:13" x14ac:dyDescent="0.35">
      <c r="A187" s="66" t="str">
        <f>IF(C187="","-",SUBTOTAL(3,C$32:C187))</f>
        <v>-</v>
      </c>
      <c r="B187" s="66" t="str">
        <f>IF(C187="","-",SUBTOTAL(3,$C$3:C187))</f>
        <v>-</v>
      </c>
    </row>
    <row r="188" spans="1:13" x14ac:dyDescent="0.35">
      <c r="A188" s="66" t="str">
        <f>IF(C188="","-",SUBTOTAL(3,C$32:C188))</f>
        <v>-</v>
      </c>
      <c r="B188" s="66" t="str">
        <f>IF(C188="","-",SUBTOTAL(3,$C$3:C188))</f>
        <v>-</v>
      </c>
    </row>
    <row r="189" spans="1:13" x14ac:dyDescent="0.35">
      <c r="A189" s="66" t="str">
        <f>IF(C189="","-",SUBTOTAL(3,C$32:C189))</f>
        <v>-</v>
      </c>
      <c r="B189" s="66" t="str">
        <f>IF(C189="","-",SUBTOTAL(3,$C$3:C189))</f>
        <v>-</v>
      </c>
    </row>
    <row r="190" spans="1:13" x14ac:dyDescent="0.35">
      <c r="A190" s="66" t="str">
        <f>IF(C190="","-",SUBTOTAL(3,C$32:C190))</f>
        <v>-</v>
      </c>
      <c r="B190" s="66" t="str">
        <f>IF(C190="","-",SUBTOTAL(3,$C$3:C190))</f>
        <v>-</v>
      </c>
    </row>
    <row r="191" spans="1:13" x14ac:dyDescent="0.35">
      <c r="A191" s="66" t="str">
        <f>IF(C191="","-",SUBTOTAL(3,C$32:C191))</f>
        <v>-</v>
      </c>
      <c r="B191" s="66" t="str">
        <f>IF(C191="","-",SUBTOTAL(3,$C$3:C191))</f>
        <v>-</v>
      </c>
    </row>
    <row r="192" spans="1:13" x14ac:dyDescent="0.35">
      <c r="A192" s="66" t="str">
        <f>IF(C192="","-",SUBTOTAL(3,C$32:C192))</f>
        <v>-</v>
      </c>
      <c r="B192" s="66" t="str">
        <f>IF(C192="","-",SUBTOTAL(3,$C$3:C192))</f>
        <v>-</v>
      </c>
    </row>
    <row r="193" spans="1:2" x14ac:dyDescent="0.35">
      <c r="A193" s="66" t="str">
        <f>IF(C193="","-",SUBTOTAL(3,C$32:C193))</f>
        <v>-</v>
      </c>
      <c r="B193" s="66" t="str">
        <f>IF(C193="","-",SUBTOTAL(3,$C$3:C193))</f>
        <v>-</v>
      </c>
    </row>
    <row r="194" spans="1:2" x14ac:dyDescent="0.35">
      <c r="A194" s="66" t="str">
        <f>IF(C194="","-",SUBTOTAL(3,C$32:C194))</f>
        <v>-</v>
      </c>
      <c r="B194" s="66" t="str">
        <f>IF(C194="","-",SUBTOTAL(3,$C$3:C194))</f>
        <v>-</v>
      </c>
    </row>
    <row r="195" spans="1:2" x14ac:dyDescent="0.35">
      <c r="A195" s="66" t="str">
        <f>IF(C195="","-",SUBTOTAL(3,C$32:C195))</f>
        <v>-</v>
      </c>
      <c r="B195" s="66" t="str">
        <f>IF(C195="","-",SUBTOTAL(3,$C$3:C195))</f>
        <v>-</v>
      </c>
    </row>
    <row r="196" spans="1:2" x14ac:dyDescent="0.35">
      <c r="A196" s="66" t="str">
        <f>IF(C196="","-",SUBTOTAL(3,C$32:C196))</f>
        <v>-</v>
      </c>
      <c r="B196" s="66" t="str">
        <f>IF(C196="","-",SUBTOTAL(3,$C$3:C196))</f>
        <v>-</v>
      </c>
    </row>
    <row r="197" spans="1:2" x14ac:dyDescent="0.35">
      <c r="A197" s="66" t="str">
        <f>IF(C197="","-",SUBTOTAL(3,C$32:C197))</f>
        <v>-</v>
      </c>
      <c r="B197" s="66" t="str">
        <f>IF(C197="","-",SUBTOTAL(3,$C$3:C197))</f>
        <v>-</v>
      </c>
    </row>
    <row r="198" spans="1:2" x14ac:dyDescent="0.35">
      <c r="A198" s="66" t="str">
        <f>IF(C198="","-",SUBTOTAL(3,C$32:C198))</f>
        <v>-</v>
      </c>
      <c r="B198" s="66" t="str">
        <f>IF(C198="","-",SUBTOTAL(3,$C$3:C198))</f>
        <v>-</v>
      </c>
    </row>
    <row r="199" spans="1:2" x14ac:dyDescent="0.35">
      <c r="A199" s="66" t="str">
        <f>IF(C199="","-",SUBTOTAL(3,C$32:C199))</f>
        <v>-</v>
      </c>
      <c r="B199" s="66" t="str">
        <f>IF(C199="","-",SUBTOTAL(3,$C$3:C199))</f>
        <v>-</v>
      </c>
    </row>
    <row r="200" spans="1:2" x14ac:dyDescent="0.35">
      <c r="A200" s="66" t="str">
        <f>IF(C200="","-",SUBTOTAL(3,C$32:C200))</f>
        <v>-</v>
      </c>
      <c r="B200" s="66" t="str">
        <f>IF(C200="","-",SUBTOTAL(3,$C$3:C200))</f>
        <v>-</v>
      </c>
    </row>
    <row r="201" spans="1:2" x14ac:dyDescent="0.35">
      <c r="A201" s="66" t="str">
        <f>IF(C201="","-",SUBTOTAL(3,C$32:C201))</f>
        <v>-</v>
      </c>
      <c r="B201" s="66" t="str">
        <f>IF(C201="","-",SUBTOTAL(3,$C$3:C201))</f>
        <v>-</v>
      </c>
    </row>
    <row r="202" spans="1:2" x14ac:dyDescent="0.35">
      <c r="A202" s="66" t="str">
        <f>IF(C202="","-",SUBTOTAL(3,C$32:C202))</f>
        <v>-</v>
      </c>
      <c r="B202" s="66" t="str">
        <f>IF(C202="","-",SUBTOTAL(3,$C$3:C202))</f>
        <v>-</v>
      </c>
    </row>
    <row r="203" spans="1:2" x14ac:dyDescent="0.35">
      <c r="A203" s="66" t="str">
        <f>IF(C203="","-",SUBTOTAL(3,C$32:C203))</f>
        <v>-</v>
      </c>
      <c r="B203" s="66" t="str">
        <f>IF(C203="","-",SUBTOTAL(3,$C$3:C203))</f>
        <v>-</v>
      </c>
    </row>
    <row r="204" spans="1:2" x14ac:dyDescent="0.35">
      <c r="A204" s="66" t="str">
        <f>IF(C204="","-",SUBTOTAL(3,C$32:C204))</f>
        <v>-</v>
      </c>
      <c r="B204" s="66" t="str">
        <f>IF(C204="","-",SUBTOTAL(3,$C$3:C204))</f>
        <v>-</v>
      </c>
    </row>
    <row r="205" spans="1:2" x14ac:dyDescent="0.35">
      <c r="A205" s="66" t="str">
        <f>IF(C205="","-",SUBTOTAL(3,C$32:C205))</f>
        <v>-</v>
      </c>
      <c r="B205" s="66" t="str">
        <f>IF(C205="","-",SUBTOTAL(3,$C$3:C205))</f>
        <v>-</v>
      </c>
    </row>
    <row r="206" spans="1:2" x14ac:dyDescent="0.35">
      <c r="A206" s="66" t="str">
        <f>IF(C206="","-",SUBTOTAL(3,C$32:C206))</f>
        <v>-</v>
      </c>
      <c r="B206" s="66" t="str">
        <f>IF(C206="","-",SUBTOTAL(3,$C$3:C206))</f>
        <v>-</v>
      </c>
    </row>
    <row r="207" spans="1:2" x14ac:dyDescent="0.35">
      <c r="A207" s="66" t="str">
        <f>IF(C207="","-",SUBTOTAL(3,C$32:C207))</f>
        <v>-</v>
      </c>
      <c r="B207" s="66" t="str">
        <f>IF(C207="","-",SUBTOTAL(3,$C$3:C207))</f>
        <v>-</v>
      </c>
    </row>
    <row r="208" spans="1:2" x14ac:dyDescent="0.35">
      <c r="A208" s="66" t="str">
        <f>IF(C208="","-",SUBTOTAL(3,C$32:C208))</f>
        <v>-</v>
      </c>
      <c r="B208" s="66" t="str">
        <f>IF(C208="","-",SUBTOTAL(3,$C$3:C208))</f>
        <v>-</v>
      </c>
    </row>
    <row r="209" spans="1:2" x14ac:dyDescent="0.35">
      <c r="A209" s="66" t="str">
        <f>IF(C209="","-",SUBTOTAL(3,C$32:C209))</f>
        <v>-</v>
      </c>
      <c r="B209" s="66" t="str">
        <f>IF(C209="","-",SUBTOTAL(3,$C$3:C209))</f>
        <v>-</v>
      </c>
    </row>
    <row r="210" spans="1:2" x14ac:dyDescent="0.35">
      <c r="A210" s="66" t="str">
        <f>IF(C210="","-",SUBTOTAL(3,C$32:C210))</f>
        <v>-</v>
      </c>
      <c r="B210" s="66" t="str">
        <f>IF(C210="","-",SUBTOTAL(3,$C$3:C210))</f>
        <v>-</v>
      </c>
    </row>
    <row r="211" spans="1:2" x14ac:dyDescent="0.35">
      <c r="A211" s="66" t="str">
        <f>IF(C211="","-",SUBTOTAL(3,C$32:C211))</f>
        <v>-</v>
      </c>
      <c r="B211" s="66" t="str">
        <f>IF(C211="","-",SUBTOTAL(3,$C$3:C211))</f>
        <v>-</v>
      </c>
    </row>
    <row r="212" spans="1:2" x14ac:dyDescent="0.35">
      <c r="A212" s="66" t="str">
        <f>IF(C212="","-",SUBTOTAL(3,C$32:C212))</f>
        <v>-</v>
      </c>
      <c r="B212" s="66" t="str">
        <f>IF(C212="","-",SUBTOTAL(3,$C$3:C212))</f>
        <v>-</v>
      </c>
    </row>
    <row r="213" spans="1:2" x14ac:dyDescent="0.35">
      <c r="A213" s="66" t="str">
        <f>IF(C213="","-",SUBTOTAL(3,C$32:C213))</f>
        <v>-</v>
      </c>
      <c r="B213" s="66" t="str">
        <f>IF(C213="","-",SUBTOTAL(3,$C$3:C213))</f>
        <v>-</v>
      </c>
    </row>
    <row r="214" spans="1:2" x14ac:dyDescent="0.35">
      <c r="A214" s="66" t="str">
        <f>IF(C214="","-",SUBTOTAL(3,C$32:C214))</f>
        <v>-</v>
      </c>
      <c r="B214" s="66" t="str">
        <f>IF(C214="","-",SUBTOTAL(3,$C$3:C214))</f>
        <v>-</v>
      </c>
    </row>
    <row r="215" spans="1:2" x14ac:dyDescent="0.35">
      <c r="A215" s="66" t="str">
        <f>IF(C215="","-",SUBTOTAL(3,C$32:C215))</f>
        <v>-</v>
      </c>
      <c r="B215" s="66" t="str">
        <f>IF(C215="","-",SUBTOTAL(3,$C$3:C215))</f>
        <v>-</v>
      </c>
    </row>
    <row r="216" spans="1:2" x14ac:dyDescent="0.35">
      <c r="A216" s="66" t="str">
        <f>IF(C216="","-",SUBTOTAL(3,C$32:C216))</f>
        <v>-</v>
      </c>
      <c r="B216" s="66" t="str">
        <f>IF(C216="","-",SUBTOTAL(3,$C$3:C216))</f>
        <v>-</v>
      </c>
    </row>
    <row r="217" spans="1:2" x14ac:dyDescent="0.35">
      <c r="A217" s="66" t="str">
        <f>IF(C217="","-",SUBTOTAL(3,C$32:C217))</f>
        <v>-</v>
      </c>
      <c r="B217" s="66" t="str">
        <f>IF(C217="","-",SUBTOTAL(3,$C$3:C217))</f>
        <v>-</v>
      </c>
    </row>
    <row r="218" spans="1:2" x14ac:dyDescent="0.35">
      <c r="A218" s="66" t="str">
        <f>IF(C218="","-",SUBTOTAL(3,C$32:C218))</f>
        <v>-</v>
      </c>
      <c r="B218" s="66" t="str">
        <f>IF(C218="","-",SUBTOTAL(3,$C$3:C218))</f>
        <v>-</v>
      </c>
    </row>
    <row r="219" spans="1:2" x14ac:dyDescent="0.35">
      <c r="A219" s="66" t="str">
        <f>IF(C219="","-",SUBTOTAL(3,C$32:C219))</f>
        <v>-</v>
      </c>
      <c r="B219" s="66" t="str">
        <f>IF(C219="","-",SUBTOTAL(3,$C$3:C219))</f>
        <v>-</v>
      </c>
    </row>
    <row r="220" spans="1:2" x14ac:dyDescent="0.35">
      <c r="A220" s="66" t="str">
        <f>IF(C220="","-",SUBTOTAL(3,C$32:C220))</f>
        <v>-</v>
      </c>
      <c r="B220" s="66" t="str">
        <f>IF(C220="","-",SUBTOTAL(3,$C$3:C220))</f>
        <v>-</v>
      </c>
    </row>
    <row r="221" spans="1:2" x14ac:dyDescent="0.35">
      <c r="A221" s="66" t="str">
        <f>IF(C221="","-",SUBTOTAL(3,C$32:C221))</f>
        <v>-</v>
      </c>
      <c r="B221" s="66" t="str">
        <f>IF(C221="","-",SUBTOTAL(3,$C$3:C221))</f>
        <v>-</v>
      </c>
    </row>
    <row r="222" spans="1:2" x14ac:dyDescent="0.35">
      <c r="A222" s="66" t="str">
        <f>IF(C222="","-",SUBTOTAL(3,C$32:C222))</f>
        <v>-</v>
      </c>
      <c r="B222" s="66" t="str">
        <f>IF(C222="","-",SUBTOTAL(3,$C$3:C222))</f>
        <v>-</v>
      </c>
    </row>
    <row r="223" spans="1:2" x14ac:dyDescent="0.35">
      <c r="A223" s="66" t="str">
        <f>IF(C223="","-",SUBTOTAL(3,C$32:C223))</f>
        <v>-</v>
      </c>
      <c r="B223" s="66" t="str">
        <f>IF(C223="","-",SUBTOTAL(3,$C$3:C223))</f>
        <v>-</v>
      </c>
    </row>
    <row r="224" spans="1:2" x14ac:dyDescent="0.35">
      <c r="A224" s="66" t="str">
        <f>IF(C224="","-",SUBTOTAL(3,C$32:C224))</f>
        <v>-</v>
      </c>
      <c r="B224" s="66" t="str">
        <f>IF(C224="","-",SUBTOTAL(3,$C$3:C224))</f>
        <v>-</v>
      </c>
    </row>
    <row r="225" spans="1:2" x14ac:dyDescent="0.35">
      <c r="A225" s="66" t="str">
        <f>IF(C225="","-",SUBTOTAL(3,C$32:C225))</f>
        <v>-</v>
      </c>
      <c r="B225" s="66" t="str">
        <f>IF(C225="","-",SUBTOTAL(3,$C$3:C225))</f>
        <v>-</v>
      </c>
    </row>
    <row r="226" spans="1:2" x14ac:dyDescent="0.35">
      <c r="A226" s="66" t="str">
        <f>IF(C226="","-",SUBTOTAL(3,C$32:C226))</f>
        <v>-</v>
      </c>
      <c r="B226" s="66" t="str">
        <f>IF(C226="","-",SUBTOTAL(3,$C$3:C226))</f>
        <v>-</v>
      </c>
    </row>
    <row r="227" spans="1:2" x14ac:dyDescent="0.35">
      <c r="A227" s="66" t="str">
        <f>IF(C227="","-",SUBTOTAL(3,C$32:C227))</f>
        <v>-</v>
      </c>
      <c r="B227" s="66" t="str">
        <f>IF(C227="","-",SUBTOTAL(3,$C$3:C227))</f>
        <v>-</v>
      </c>
    </row>
    <row r="228" spans="1:2" x14ac:dyDescent="0.35">
      <c r="A228" s="66" t="str">
        <f>IF(C228="","-",SUBTOTAL(3,C$32:C228))</f>
        <v>-</v>
      </c>
      <c r="B228" s="66" t="str">
        <f>IF(C228="","-",SUBTOTAL(3,$C$3:C228))</f>
        <v>-</v>
      </c>
    </row>
    <row r="229" spans="1:2" x14ac:dyDescent="0.35">
      <c r="A229" s="66" t="str">
        <f>IF(C229="","-",SUBTOTAL(3,C$32:C229))</f>
        <v>-</v>
      </c>
      <c r="B229" s="66" t="str">
        <f>IF(C229="","-",SUBTOTAL(3,$C$3:C229))</f>
        <v>-</v>
      </c>
    </row>
    <row r="230" spans="1:2" x14ac:dyDescent="0.35">
      <c r="A230" s="66" t="str">
        <f>IF(C230="","-",SUBTOTAL(3,C$32:C230))</f>
        <v>-</v>
      </c>
      <c r="B230" s="66" t="str">
        <f>IF(C230="","-",SUBTOTAL(3,$C$3:C230))</f>
        <v>-</v>
      </c>
    </row>
    <row r="231" spans="1:2" x14ac:dyDescent="0.35">
      <c r="A231" s="66" t="str">
        <f>IF(C231="","-",SUBTOTAL(3,C$32:C231))</f>
        <v>-</v>
      </c>
      <c r="B231" s="66" t="str">
        <f>IF(C231="","-",SUBTOTAL(3,$C$3:C231))</f>
        <v>-</v>
      </c>
    </row>
    <row r="232" spans="1:2" x14ac:dyDescent="0.35">
      <c r="A232" s="66" t="str">
        <f>IF(C232="","-",SUBTOTAL(3,C$32:C232))</f>
        <v>-</v>
      </c>
      <c r="B232" s="66" t="str">
        <f>IF(C232="","-",SUBTOTAL(3,$C$3:C232))</f>
        <v>-</v>
      </c>
    </row>
    <row r="233" spans="1:2" x14ac:dyDescent="0.35">
      <c r="A233" s="66" t="str">
        <f>IF(C233="","-",SUBTOTAL(3,C$32:C233))</f>
        <v>-</v>
      </c>
      <c r="B233" s="66" t="str">
        <f>IF(C233="","-",SUBTOTAL(3,$C$3:C233))</f>
        <v>-</v>
      </c>
    </row>
    <row r="234" spans="1:2" x14ac:dyDescent="0.35">
      <c r="A234" s="66" t="str">
        <f>IF(C234="","-",SUBTOTAL(3,C$32:C234))</f>
        <v>-</v>
      </c>
      <c r="B234" s="66" t="str">
        <f>IF(C234="","-",SUBTOTAL(3,$C$3:C234))</f>
        <v>-</v>
      </c>
    </row>
    <row r="235" spans="1:2" x14ac:dyDescent="0.35">
      <c r="A235" s="66" t="str">
        <f>IF(C235="","-",SUBTOTAL(3,C$32:C235))</f>
        <v>-</v>
      </c>
      <c r="B235" s="66" t="str">
        <f>IF(C235="","-",SUBTOTAL(3,$C$3:C235))</f>
        <v>-</v>
      </c>
    </row>
    <row r="236" spans="1:2" x14ac:dyDescent="0.35">
      <c r="A236" s="66" t="str">
        <f>IF(C236="","-",SUBTOTAL(3,C$32:C236))</f>
        <v>-</v>
      </c>
      <c r="B236" s="66" t="str">
        <f>IF(C236="","-",SUBTOTAL(3,$C$3:C236))</f>
        <v>-</v>
      </c>
    </row>
    <row r="237" spans="1:2" x14ac:dyDescent="0.35">
      <c r="A237" s="66" t="str">
        <f>IF(C237="","-",SUBTOTAL(3,C$32:C237))</f>
        <v>-</v>
      </c>
      <c r="B237" s="66" t="str">
        <f>IF(C237="","-",SUBTOTAL(3,$C$3:C237))</f>
        <v>-</v>
      </c>
    </row>
    <row r="238" spans="1:2" x14ac:dyDescent="0.35">
      <c r="A238" s="66" t="str">
        <f>IF(C238="","-",SUBTOTAL(3,C$32:C238))</f>
        <v>-</v>
      </c>
      <c r="B238" s="66" t="str">
        <f>IF(C238="","-",SUBTOTAL(3,$C$3:C238))</f>
        <v>-</v>
      </c>
    </row>
    <row r="239" spans="1:2" x14ac:dyDescent="0.35">
      <c r="A239" s="66" t="str">
        <f>IF(C239="","-",SUBTOTAL(3,C$32:C239))</f>
        <v>-</v>
      </c>
      <c r="B239" s="66" t="str">
        <f>IF(C239="","-",SUBTOTAL(3,$C$3:C239))</f>
        <v>-</v>
      </c>
    </row>
    <row r="240" spans="1:2" x14ac:dyDescent="0.35">
      <c r="A240" s="66" t="str">
        <f>IF(C240="","-",SUBTOTAL(3,C$32:C240))</f>
        <v>-</v>
      </c>
      <c r="B240" s="66" t="str">
        <f>IF(C240="","-",SUBTOTAL(3,$C$3:C240))</f>
        <v>-</v>
      </c>
    </row>
    <row r="241" spans="1:2" x14ac:dyDescent="0.35">
      <c r="A241" s="66" t="str">
        <f>IF(C241="","-",SUBTOTAL(3,C$32:C241))</f>
        <v>-</v>
      </c>
      <c r="B241" s="66" t="str">
        <f>IF(C241="","-",SUBTOTAL(3,$C$3:C241))</f>
        <v>-</v>
      </c>
    </row>
    <row r="242" spans="1:2" x14ac:dyDescent="0.35">
      <c r="A242" s="66" t="str">
        <f>IF(C242="","-",SUBTOTAL(3,C$32:C242))</f>
        <v>-</v>
      </c>
      <c r="B242" s="66" t="str">
        <f>IF(C242="","-",SUBTOTAL(3,$C$3:C242))</f>
        <v>-</v>
      </c>
    </row>
    <row r="243" spans="1:2" x14ac:dyDescent="0.35">
      <c r="A243" s="66" t="str">
        <f>IF(C243="","-",SUBTOTAL(3,C$32:C243))</f>
        <v>-</v>
      </c>
      <c r="B243" s="66" t="str">
        <f>IF(C243="","-",SUBTOTAL(3,$C$3:C243))</f>
        <v>-</v>
      </c>
    </row>
    <row r="244" spans="1:2" x14ac:dyDescent="0.35">
      <c r="A244" s="66" t="str">
        <f>IF(C244="","-",SUBTOTAL(3,C$32:C244))</f>
        <v>-</v>
      </c>
      <c r="B244" s="66" t="str">
        <f>IF(C244="","-",SUBTOTAL(3,$C$3:C244))</f>
        <v>-</v>
      </c>
    </row>
    <row r="245" spans="1:2" x14ac:dyDescent="0.35">
      <c r="A245" s="66" t="str">
        <f>IF(C245="","-",SUBTOTAL(3,C$32:C245))</f>
        <v>-</v>
      </c>
      <c r="B245" s="66" t="str">
        <f>IF(C245="","-",SUBTOTAL(3,$C$3:C245))</f>
        <v>-</v>
      </c>
    </row>
    <row r="246" spans="1:2" x14ac:dyDescent="0.35">
      <c r="A246" s="66" t="str">
        <f>IF(C246="","-",SUBTOTAL(3,C$32:C246))</f>
        <v>-</v>
      </c>
      <c r="B246" s="66" t="str">
        <f>IF(C246="","-",SUBTOTAL(3,$C$3:C246))</f>
        <v>-</v>
      </c>
    </row>
    <row r="247" spans="1:2" x14ac:dyDescent="0.35">
      <c r="A247" s="66" t="str">
        <f>IF(C247="","-",SUBTOTAL(3,C$32:C247))</f>
        <v>-</v>
      </c>
      <c r="B247" s="66" t="str">
        <f>IF(C247="","-",SUBTOTAL(3,$C$3:C247))</f>
        <v>-</v>
      </c>
    </row>
    <row r="248" spans="1:2" x14ac:dyDescent="0.35">
      <c r="A248" s="66" t="str">
        <f>IF(C248="","-",SUBTOTAL(3,C$32:C248))</f>
        <v>-</v>
      </c>
      <c r="B248" s="66" t="str">
        <f>IF(C248="","-",SUBTOTAL(3,$C$3:C248))</f>
        <v>-</v>
      </c>
    </row>
    <row r="249" spans="1:2" x14ac:dyDescent="0.35">
      <c r="A249" s="66" t="str">
        <f>IF(C249="","-",SUBTOTAL(3,C$32:C249))</f>
        <v>-</v>
      </c>
      <c r="B249" s="66" t="str">
        <f>IF(C249="","-",SUBTOTAL(3,$C$3:C249))</f>
        <v>-</v>
      </c>
    </row>
    <row r="250" spans="1:2" x14ac:dyDescent="0.35">
      <c r="A250" s="66" t="str">
        <f>IF(C250="","-",SUBTOTAL(3,C$32:C250))</f>
        <v>-</v>
      </c>
      <c r="B250" s="66" t="str">
        <f>IF(C250="","-",SUBTOTAL(3,$C$3:C250))</f>
        <v>-</v>
      </c>
    </row>
    <row r="251" spans="1:2" x14ac:dyDescent="0.35">
      <c r="A251" s="66" t="str">
        <f>IF(C251="","-",SUBTOTAL(3,C$32:C251))</f>
        <v>-</v>
      </c>
      <c r="B251" s="66" t="str">
        <f>IF(C251="","-",SUBTOTAL(3,$C$3:C251))</f>
        <v>-</v>
      </c>
    </row>
    <row r="252" spans="1:2" x14ac:dyDescent="0.35">
      <c r="A252" s="66" t="str">
        <f>IF(C252="","-",SUBTOTAL(3,C$32:C252))</f>
        <v>-</v>
      </c>
      <c r="B252" s="66" t="str">
        <f>IF(C252="","-",SUBTOTAL(3,$C$3:C252))</f>
        <v>-</v>
      </c>
    </row>
    <row r="253" spans="1:2" x14ac:dyDescent="0.35">
      <c r="A253" s="66" t="str">
        <f>IF(C253="","-",SUBTOTAL(3,C$32:C253))</f>
        <v>-</v>
      </c>
      <c r="B253" s="66" t="str">
        <f>IF(C253="","-",SUBTOTAL(3,$C$3:C253))</f>
        <v>-</v>
      </c>
    </row>
    <row r="254" spans="1:2" x14ac:dyDescent="0.35">
      <c r="A254" s="66" t="str">
        <f>IF(C254="","-",SUBTOTAL(3,C$32:C254))</f>
        <v>-</v>
      </c>
      <c r="B254" s="66" t="str">
        <f>IF(C254="","-",SUBTOTAL(3,$C$3:C254))</f>
        <v>-</v>
      </c>
    </row>
    <row r="255" spans="1:2" x14ac:dyDescent="0.35">
      <c r="A255" s="66" t="str">
        <f>IF(C255="","-",SUBTOTAL(3,C$32:C255))</f>
        <v>-</v>
      </c>
      <c r="B255" s="66" t="str">
        <f>IF(C255="","-",SUBTOTAL(3,$C$3:C255))</f>
        <v>-</v>
      </c>
    </row>
    <row r="256" spans="1:2" x14ac:dyDescent="0.35">
      <c r="A256" s="66" t="str">
        <f>IF(C256="","-",SUBTOTAL(3,C$32:C256))</f>
        <v>-</v>
      </c>
      <c r="B256" s="66" t="str">
        <f>IF(C256="","-",SUBTOTAL(3,$C$3:C256))</f>
        <v>-</v>
      </c>
    </row>
    <row r="257" spans="1:2" x14ac:dyDescent="0.35">
      <c r="A257" s="66" t="str">
        <f>IF(C257="","-",SUBTOTAL(3,C$32:C257))</f>
        <v>-</v>
      </c>
      <c r="B257" s="66" t="str">
        <f>IF(C257="","-",SUBTOTAL(3,$C$3:C257))</f>
        <v>-</v>
      </c>
    </row>
    <row r="258" spans="1:2" x14ac:dyDescent="0.35">
      <c r="A258" s="66" t="str">
        <f>IF(C258="","-",SUBTOTAL(3,C$32:C258))</f>
        <v>-</v>
      </c>
      <c r="B258" s="66" t="str">
        <f>IF(C258="","-",SUBTOTAL(3,$C$3:C258))</f>
        <v>-</v>
      </c>
    </row>
    <row r="259" spans="1:2" x14ac:dyDescent="0.35">
      <c r="A259" s="66" t="str">
        <f>IF(C259="","-",SUBTOTAL(3,C$32:C259))</f>
        <v>-</v>
      </c>
      <c r="B259" s="66" t="str">
        <f>IF(C259="","-",SUBTOTAL(3,$C$3:C259))</f>
        <v>-</v>
      </c>
    </row>
    <row r="260" spans="1:2" x14ac:dyDescent="0.35">
      <c r="A260" s="66" t="str">
        <f>IF(C260="","-",SUBTOTAL(3,C$32:C260))</f>
        <v>-</v>
      </c>
      <c r="B260" s="66" t="str">
        <f>IF(C260="","-",SUBTOTAL(3,$C$3:C260))</f>
        <v>-</v>
      </c>
    </row>
    <row r="261" spans="1:2" x14ac:dyDescent="0.35">
      <c r="A261" s="66" t="str">
        <f>IF(C261="","-",SUBTOTAL(3,C$32:C261))</f>
        <v>-</v>
      </c>
      <c r="B261" s="66" t="str">
        <f>IF(C261="","-",SUBTOTAL(3,$C$3:C261))</f>
        <v>-</v>
      </c>
    </row>
    <row r="262" spans="1:2" x14ac:dyDescent="0.35">
      <c r="A262" s="66" t="str">
        <f>IF(C262="","-",SUBTOTAL(3,C$32:C262))</f>
        <v>-</v>
      </c>
      <c r="B262" s="66" t="str">
        <f>IF(C262="","-",SUBTOTAL(3,$C$3:C262))</f>
        <v>-</v>
      </c>
    </row>
    <row r="263" spans="1:2" x14ac:dyDescent="0.35">
      <c r="A263" s="66" t="str">
        <f>IF(C263="","-",SUBTOTAL(3,C$32:C263))</f>
        <v>-</v>
      </c>
      <c r="B263" s="66" t="str">
        <f>IF(C263="","-",SUBTOTAL(3,$C$3:C263))</f>
        <v>-</v>
      </c>
    </row>
    <row r="264" spans="1:2" x14ac:dyDescent="0.35">
      <c r="A264" s="66" t="str">
        <f>IF(C264="","-",SUBTOTAL(3,C$32:C264))</f>
        <v>-</v>
      </c>
      <c r="B264" s="66" t="str">
        <f>IF(C264="","-",SUBTOTAL(3,$C$3:C264))</f>
        <v>-</v>
      </c>
    </row>
    <row r="265" spans="1:2" x14ac:dyDescent="0.35">
      <c r="A265" s="66" t="str">
        <f>IF(C265="","-",SUBTOTAL(3,C$32:C265))</f>
        <v>-</v>
      </c>
      <c r="B265" s="66" t="str">
        <f>IF(C265="","-",SUBTOTAL(3,$C$3:C265))</f>
        <v>-</v>
      </c>
    </row>
    <row r="266" spans="1:2" x14ac:dyDescent="0.35">
      <c r="A266" s="66" t="str">
        <f>IF(C266="","-",SUBTOTAL(3,C$32:C266))</f>
        <v>-</v>
      </c>
      <c r="B266" s="66" t="str">
        <f>IF(C266="","-",SUBTOTAL(3,$C$3:C266))</f>
        <v>-</v>
      </c>
    </row>
    <row r="267" spans="1:2" x14ac:dyDescent="0.35">
      <c r="A267" s="66" t="str">
        <f>IF(C267="","-",SUBTOTAL(3,C$32:C267))</f>
        <v>-</v>
      </c>
      <c r="B267" s="66" t="str">
        <f>IF(C267="","-",SUBTOTAL(3,$C$3:C267))</f>
        <v>-</v>
      </c>
    </row>
    <row r="268" spans="1:2" x14ac:dyDescent="0.35">
      <c r="A268" s="66" t="str">
        <f>IF(C268="","-",SUBTOTAL(3,C$32:C268))</f>
        <v>-</v>
      </c>
      <c r="B268" s="66" t="str">
        <f>IF(C268="","-",SUBTOTAL(3,$C$3:C268))</f>
        <v>-</v>
      </c>
    </row>
    <row r="269" spans="1:2" x14ac:dyDescent="0.35">
      <c r="A269" s="66" t="str">
        <f>IF(C269="","-",SUBTOTAL(3,C$32:C269))</f>
        <v>-</v>
      </c>
      <c r="B269" s="66" t="str">
        <f>IF(C269="","-",SUBTOTAL(3,$C$3:C269))</f>
        <v>-</v>
      </c>
    </row>
    <row r="270" spans="1:2" x14ac:dyDescent="0.35">
      <c r="A270" s="66" t="str">
        <f>IF(C270="","-",SUBTOTAL(3,C$32:C270))</f>
        <v>-</v>
      </c>
      <c r="B270" s="66" t="str">
        <f>IF(C270="","-",SUBTOTAL(3,$C$3:C270))</f>
        <v>-</v>
      </c>
    </row>
    <row r="271" spans="1:2" x14ac:dyDescent="0.35">
      <c r="A271" s="66" t="str">
        <f>IF(C271="","-",SUBTOTAL(3,C$32:C271))</f>
        <v>-</v>
      </c>
      <c r="B271" s="66" t="str">
        <f>IF(C271="","-",SUBTOTAL(3,$C$3:C271))</f>
        <v>-</v>
      </c>
    </row>
    <row r="272" spans="1:2" x14ac:dyDescent="0.35">
      <c r="A272" s="66" t="str">
        <f>IF(C272="","-",SUBTOTAL(3,C$32:C272))</f>
        <v>-</v>
      </c>
      <c r="B272" s="66" t="str">
        <f>IF(C272="","-",SUBTOTAL(3,$C$3:C272))</f>
        <v>-</v>
      </c>
    </row>
    <row r="273" spans="1:2" x14ac:dyDescent="0.35">
      <c r="A273" s="66" t="str">
        <f>IF(C273="","-",SUBTOTAL(3,C$32:C273))</f>
        <v>-</v>
      </c>
      <c r="B273" s="66" t="str">
        <f>IF(C273="","-",SUBTOTAL(3,$C$3:C273))</f>
        <v>-</v>
      </c>
    </row>
    <row r="274" spans="1:2" x14ac:dyDescent="0.35">
      <c r="A274" s="66" t="str">
        <f>IF(C274="","-",SUBTOTAL(3,C$32:C274))</f>
        <v>-</v>
      </c>
      <c r="B274" s="66" t="str">
        <f>IF(C274="","-",SUBTOTAL(3,$C$3:C274))</f>
        <v>-</v>
      </c>
    </row>
    <row r="275" spans="1:2" x14ac:dyDescent="0.35">
      <c r="A275" s="66" t="str">
        <f>IF(C275="","-",SUBTOTAL(3,C$32:C275))</f>
        <v>-</v>
      </c>
      <c r="B275" s="66" t="str">
        <f>IF(C275="","-",SUBTOTAL(3,$C$3:C275))</f>
        <v>-</v>
      </c>
    </row>
    <row r="276" spans="1:2" x14ac:dyDescent="0.35">
      <c r="A276" s="66" t="str">
        <f>IF(C276="","-",SUBTOTAL(3,C$32:C276))</f>
        <v>-</v>
      </c>
      <c r="B276" s="66" t="str">
        <f>IF(C276="","-",SUBTOTAL(3,$C$3:C276))</f>
        <v>-</v>
      </c>
    </row>
    <row r="277" spans="1:2" x14ac:dyDescent="0.35">
      <c r="A277" s="66" t="str">
        <f>IF(C277="","-",SUBTOTAL(3,C$32:C277))</f>
        <v>-</v>
      </c>
      <c r="B277" s="66" t="str">
        <f>IF(C277="","-",SUBTOTAL(3,$C$3:C277))</f>
        <v>-</v>
      </c>
    </row>
    <row r="278" spans="1:2" x14ac:dyDescent="0.35">
      <c r="A278" s="66" t="str">
        <f>IF(C278="","-",SUBTOTAL(3,C$32:C278))</f>
        <v>-</v>
      </c>
      <c r="B278" s="66" t="str">
        <f>IF(C278="","-",SUBTOTAL(3,$C$3:C278))</f>
        <v>-</v>
      </c>
    </row>
    <row r="279" spans="1:2" x14ac:dyDescent="0.35">
      <c r="A279" s="66" t="str">
        <f>IF(C279="","-",SUBTOTAL(3,C$32:C279))</f>
        <v>-</v>
      </c>
      <c r="B279" s="66" t="str">
        <f>IF(C279="","-",SUBTOTAL(3,$C$3:C279))</f>
        <v>-</v>
      </c>
    </row>
    <row r="280" spans="1:2" x14ac:dyDescent="0.35">
      <c r="A280" s="66" t="str">
        <f>IF(C280="","-",SUBTOTAL(3,C$32:C280))</f>
        <v>-</v>
      </c>
      <c r="B280" s="66" t="str">
        <f>IF(C280="","-",SUBTOTAL(3,$C$3:C280))</f>
        <v>-</v>
      </c>
    </row>
    <row r="281" spans="1:2" x14ac:dyDescent="0.35">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56" priority="14266"/>
  </conditionalFormatting>
  <conditionalFormatting sqref="C36:C100">
    <cfRule type="expression" dxfId="155" priority="18">
      <formula>#REF!="NH"</formula>
    </cfRule>
  </conditionalFormatting>
  <conditionalFormatting sqref="C144:C183">
    <cfRule type="expression" dxfId="154" priority="1">
      <formula>#REF!="NH"</formula>
    </cfRule>
  </conditionalFormatting>
  <conditionalFormatting sqref="C3:D29">
    <cfRule type="duplicateValues" dxfId="153" priority="14292"/>
  </conditionalFormatting>
  <conditionalFormatting sqref="C32:D33 H17:H20 E20 H26:H27 C28:D29 C30:C31">
    <cfRule type="expression" dxfId="152" priority="180">
      <formula>#REF!="NH"</formula>
    </cfRule>
  </conditionalFormatting>
  <conditionalFormatting sqref="C32:D33">
    <cfRule type="duplicateValues" dxfId="151" priority="14"/>
    <cfRule type="duplicateValues" dxfId="150" priority="15"/>
  </conditionalFormatting>
  <conditionalFormatting sqref="C184:D1048576 C34:D35 C1:D29 C102:D143">
    <cfRule type="duplicateValues" dxfId="149" priority="13945"/>
  </conditionalFormatting>
  <conditionalFormatting sqref="C19:E19 C23:E25 H23:I25">
    <cfRule type="expression" dxfId="148" priority="181">
      <formula>#REF!="NH"</formula>
    </cfRule>
  </conditionalFormatting>
  <conditionalFormatting sqref="D3:D23">
    <cfRule type="duplicateValues" dxfId="147" priority="14269"/>
  </conditionalFormatting>
  <conditionalFormatting sqref="D3:D27">
    <cfRule type="duplicateValues" dxfId="146" priority="14270"/>
  </conditionalFormatting>
  <conditionalFormatting sqref="D3:D29">
    <cfRule type="duplicateValues" dxfId="145" priority="14295"/>
  </conditionalFormatting>
  <conditionalFormatting sqref="D26:D27">
    <cfRule type="duplicateValues" dxfId="144" priority="12395"/>
  </conditionalFormatting>
  <conditionalFormatting sqref="D32:D33">
    <cfRule type="duplicateValues" dxfId="143" priority="16"/>
  </conditionalFormatting>
  <conditionalFormatting sqref="G154:G183">
    <cfRule type="expression" dxfId="142" priority="7">
      <formula>#REF!="NH"</formula>
    </cfRule>
    <cfRule type="expression" dxfId="141" priority="8">
      <formula>#REF!="NH"</formula>
    </cfRule>
  </conditionalFormatting>
  <conditionalFormatting sqref="I19">
    <cfRule type="expression" dxfId="140" priority="182">
      <formula>#REF!="NH"</formula>
    </cfRule>
  </conditionalFormatting>
  <dataValidations disablePrompts="1" count="1">
    <dataValidation allowBlank="1" showInputMessage="1" showErrorMessage="1" prompt="danh sach cong doan" sqref="WMZ980780 AN63276 KJ63276 UF63276 AEB63276 ANX63276 AXT63276 BHP63276 BRL63276 CBH63276 CLD63276 CUZ63276 DEV63276 DOR63276 DYN63276 EIJ63276 ESF63276 FCB63276 FLX63276 FVT63276 GFP63276 GPL63276 GZH63276 HJD63276 HSZ63276 ICV63276 IMR63276 IWN63276 JGJ63276 JQF63276 KAB63276 KJX63276 KTT63276 LDP63276 LNL63276 LXH63276 MHD63276 MQZ63276 NAV63276 NKR63276 NUN63276 OEJ63276 OOF63276 OYB63276 PHX63276 PRT63276 QBP63276 QLL63276 QVH63276 RFD63276 ROZ63276 RYV63276 SIR63276 SSN63276 TCJ63276 TMF63276 TWB63276 UFX63276 UPT63276 UZP63276 VJL63276 VTH63276 WDD63276 WMZ63276 AN128812 KJ128812 UF128812 AEB128812 ANX128812 AXT128812 BHP128812 BRL128812 CBH128812 CLD128812 CUZ128812 DEV128812 DOR128812 DYN128812 EIJ128812 ESF128812 FCB128812 FLX128812 FVT128812 GFP128812 GPL128812 GZH128812 HJD128812 HSZ128812 ICV128812 IMR128812 IWN128812 JGJ128812 JQF128812 KAB128812 KJX128812 KTT128812 LDP128812 LNL128812 LXH128812 MHD128812 MQZ128812 NAV128812 NKR128812 NUN128812 OEJ128812 OOF128812 OYB128812 PHX128812 PRT128812 QBP128812 QLL128812 QVH128812 RFD128812 ROZ128812 RYV128812 SIR128812 SSN128812 TCJ128812 TMF128812 TWB128812 UFX128812 UPT128812 UZP128812 VJL128812 VTH128812 WDD128812 WMZ128812 AN194348 KJ194348 UF194348 AEB194348 ANX194348 AXT194348 BHP194348 BRL194348 CBH194348 CLD194348 CUZ194348 DEV194348 DOR194348 DYN194348 EIJ194348 ESF194348 FCB194348 FLX194348 FVT194348 GFP194348 GPL194348 GZH194348 HJD194348 HSZ194348 ICV194348 IMR194348 IWN194348 JGJ194348 JQF194348 KAB194348 KJX194348 KTT194348 LDP194348 LNL194348 LXH194348 MHD194348 MQZ194348 NAV194348 NKR194348 NUN194348 OEJ194348 OOF194348 OYB194348 PHX194348 PRT194348 QBP194348 QLL194348 QVH194348 RFD194348 ROZ194348 RYV194348 SIR194348 SSN194348 TCJ194348 TMF194348 TWB194348 UFX194348 UPT194348 UZP194348 VJL194348 VTH194348 WDD194348 WMZ194348 AN259884 KJ259884 UF259884 AEB259884 ANX259884 AXT259884 BHP259884 BRL259884 CBH259884 CLD259884 CUZ259884 DEV259884 DOR259884 DYN259884 EIJ259884 ESF259884 FCB259884 FLX259884 FVT259884 GFP259884 GPL259884 GZH259884 HJD259884 HSZ259884 ICV259884 IMR259884 IWN259884 JGJ259884 JQF259884 KAB259884 KJX259884 KTT259884 LDP259884 LNL259884 LXH259884 MHD259884 MQZ259884 NAV259884 NKR259884 NUN259884 OEJ259884 OOF259884 OYB259884 PHX259884 PRT259884 QBP259884 QLL259884 QVH259884 RFD259884 ROZ259884 RYV259884 SIR259884 SSN259884 TCJ259884 TMF259884 TWB259884 UFX259884 UPT259884 UZP259884 VJL259884 VTH259884 WDD259884 WMZ259884 AN325420 KJ325420 UF325420 AEB325420 ANX325420 AXT325420 BHP325420 BRL325420 CBH325420 CLD325420 CUZ325420 DEV325420 DOR325420 DYN325420 EIJ325420 ESF325420 FCB325420 FLX325420 FVT325420 GFP325420 GPL325420 GZH325420 HJD325420 HSZ325420 ICV325420 IMR325420 IWN325420 JGJ325420 JQF325420 KAB325420 KJX325420 KTT325420 LDP325420 LNL325420 LXH325420 MHD325420 MQZ325420 NAV325420 NKR325420 NUN325420 OEJ325420 OOF325420 OYB325420 PHX325420 PRT325420 QBP325420 QLL325420 QVH325420 RFD325420 ROZ325420 RYV325420 SIR325420 SSN325420 TCJ325420 TMF325420 TWB325420 UFX325420 UPT325420 UZP325420 VJL325420 VTH325420 WDD325420 WMZ325420 AN390956 KJ390956 UF390956 AEB390956 ANX390956 AXT390956 BHP390956 BRL390956 CBH390956 CLD390956 CUZ390956 DEV390956 DOR390956 DYN390956 EIJ390956 ESF390956 FCB390956 FLX390956 FVT390956 GFP390956 GPL390956 GZH390956 HJD390956 HSZ390956 ICV390956 IMR390956 IWN390956 JGJ390956 JQF390956 KAB390956 KJX390956 KTT390956 LDP390956 LNL390956 LXH390956 MHD390956 MQZ390956 NAV390956 NKR390956 NUN390956 OEJ390956 OOF390956 OYB390956 PHX390956 PRT390956 QBP390956 QLL390956 QVH390956 RFD390956 ROZ390956 RYV390956 SIR390956 SSN390956 TCJ390956 TMF390956 TWB390956 UFX390956 UPT390956 UZP390956 VJL390956 VTH390956 WDD390956 WMZ390956 AN456492 KJ456492 UF456492 AEB456492 ANX456492 AXT456492 BHP456492 BRL456492 CBH456492 CLD456492 CUZ456492 DEV456492 DOR456492 DYN456492 EIJ456492 ESF456492 FCB456492 FLX456492 FVT456492 GFP456492 GPL456492 GZH456492 HJD456492 HSZ456492 ICV456492 IMR456492 IWN456492 JGJ456492 JQF456492 KAB456492 KJX456492 KTT456492 LDP456492 LNL456492 LXH456492 MHD456492 MQZ456492 NAV456492 NKR456492 NUN456492 OEJ456492 OOF456492 OYB456492 PHX456492 PRT456492 QBP456492 QLL456492 QVH456492 RFD456492 ROZ456492 RYV456492 SIR456492 SSN456492 TCJ456492 TMF456492 TWB456492 UFX456492 UPT456492 UZP456492 VJL456492 VTH456492 WDD456492 WMZ456492 AN522028 KJ522028 UF522028 AEB522028 ANX522028 AXT522028 BHP522028 BRL522028 CBH522028 CLD522028 CUZ522028 DEV522028 DOR522028 DYN522028 EIJ522028 ESF522028 FCB522028 FLX522028 FVT522028 GFP522028 GPL522028 GZH522028 HJD522028 HSZ522028 ICV522028 IMR522028 IWN522028 JGJ522028 JQF522028 KAB522028 KJX522028 KTT522028 LDP522028 LNL522028 LXH522028 MHD522028 MQZ522028 NAV522028 NKR522028 NUN522028 OEJ522028 OOF522028 OYB522028 PHX522028 PRT522028 QBP522028 QLL522028 QVH522028 RFD522028 ROZ522028 RYV522028 SIR522028 SSN522028 TCJ522028 TMF522028 TWB522028 UFX522028 UPT522028 UZP522028 VJL522028 VTH522028 WDD522028 WMZ522028 AN587564 KJ587564 UF587564 AEB587564 ANX587564 AXT587564 BHP587564 BRL587564 CBH587564 CLD587564 CUZ587564 DEV587564 DOR587564 DYN587564 EIJ587564 ESF587564 FCB587564 FLX587564 FVT587564 GFP587564 GPL587564 GZH587564 HJD587564 HSZ587564 ICV587564 IMR587564 IWN587564 JGJ587564 JQF587564 KAB587564 KJX587564 KTT587564 LDP587564 LNL587564 LXH587564 MHD587564 MQZ587564 NAV587564 NKR587564 NUN587564 OEJ587564 OOF587564 OYB587564 PHX587564 PRT587564 QBP587564 QLL587564 QVH587564 RFD587564 ROZ587564 RYV587564 SIR587564 SSN587564 TCJ587564 TMF587564 TWB587564 UFX587564 UPT587564 UZP587564 VJL587564 VTH587564 WDD587564 WMZ587564 AN653100 KJ653100 UF653100 AEB653100 ANX653100 AXT653100 BHP653100 BRL653100 CBH653100 CLD653100 CUZ653100 DEV653100 DOR653100 DYN653100 EIJ653100 ESF653100 FCB653100 FLX653100 FVT653100 GFP653100 GPL653100 GZH653100 HJD653100 HSZ653100 ICV653100 IMR653100 IWN653100 JGJ653100 JQF653100 KAB653100 KJX653100 KTT653100 LDP653100 LNL653100 LXH653100 MHD653100 MQZ653100 NAV653100 NKR653100 NUN653100 OEJ653100 OOF653100 OYB653100 PHX653100 PRT653100 QBP653100 QLL653100 QVH653100 RFD653100 ROZ653100 RYV653100 SIR653100 SSN653100 TCJ653100 TMF653100 TWB653100 UFX653100 UPT653100 UZP653100 VJL653100 VTH653100 WDD653100 WMZ653100 AN718636 KJ718636 UF718636 AEB718636 ANX718636 AXT718636 BHP718636 BRL718636 CBH718636 CLD718636 CUZ718636 DEV718636 DOR718636 DYN718636 EIJ718636 ESF718636 FCB718636 FLX718636 FVT718636 GFP718636 GPL718636 GZH718636 HJD718636 HSZ718636 ICV718636 IMR718636 IWN718636 JGJ718636 JQF718636 KAB718636 KJX718636 KTT718636 LDP718636 LNL718636 LXH718636 MHD718636 MQZ718636 NAV718636 NKR718636 NUN718636 OEJ718636 OOF718636 OYB718636 PHX718636 PRT718636 QBP718636 QLL718636 QVH718636 RFD718636 ROZ718636 RYV718636 SIR718636 SSN718636 TCJ718636 TMF718636 TWB718636 UFX718636 UPT718636 UZP718636 VJL718636 VTH718636 WDD718636 WMZ718636 AN784172 KJ784172 UF784172 AEB784172 ANX784172 AXT784172 BHP784172 BRL784172 CBH784172 CLD784172 CUZ784172 DEV784172 DOR784172 DYN784172 EIJ784172 ESF784172 FCB784172 FLX784172 FVT784172 GFP784172 GPL784172 GZH784172 HJD784172 HSZ784172 ICV784172 IMR784172 IWN784172 JGJ784172 JQF784172 KAB784172 KJX784172 KTT784172 LDP784172 LNL784172 LXH784172 MHD784172 MQZ784172 NAV784172 NKR784172 NUN784172 OEJ784172 OOF784172 OYB784172 PHX784172 PRT784172 QBP784172 QLL784172 QVH784172 RFD784172 ROZ784172 RYV784172 SIR784172 SSN784172 TCJ784172 TMF784172 TWB784172 UFX784172 UPT784172 UZP784172 VJL784172 VTH784172 WDD784172 WMZ784172 AN849708 KJ849708 UF849708 AEB849708 ANX849708 AXT849708 BHP849708 BRL849708 CBH849708 CLD849708 CUZ849708 DEV849708 DOR849708 DYN849708 EIJ849708 ESF849708 FCB849708 FLX849708 FVT849708 GFP849708 GPL849708 GZH849708 HJD849708 HSZ849708 ICV849708 IMR849708 IWN849708 JGJ849708 JQF849708 KAB849708 KJX849708 KTT849708 LDP849708 LNL849708 LXH849708 MHD849708 MQZ849708 NAV849708 NKR849708 NUN849708 OEJ849708 OOF849708 OYB849708 PHX849708 PRT849708 QBP849708 QLL849708 QVH849708 RFD849708 ROZ849708 RYV849708 SIR849708 SSN849708 TCJ849708 TMF849708 TWB849708 UFX849708 UPT849708 UZP849708 VJL849708 VTH849708 WDD849708 WMZ849708 AN915244 KJ915244 UF915244 AEB915244 ANX915244 AXT915244 BHP915244 BRL915244 CBH915244 CLD915244 CUZ915244 DEV915244 DOR915244 DYN915244 EIJ915244 ESF915244 FCB915244 FLX915244 FVT915244 GFP915244 GPL915244 GZH915244 HJD915244 HSZ915244 ICV915244 IMR915244 IWN915244 JGJ915244 JQF915244 KAB915244 KJX915244 KTT915244 LDP915244 LNL915244 LXH915244 MHD915244 MQZ915244 NAV915244 NKR915244 NUN915244 OEJ915244 OOF915244 OYB915244 PHX915244 PRT915244 QBP915244 QLL915244 QVH915244 RFD915244 ROZ915244 RYV915244 SIR915244 SSN915244 TCJ915244 TMF915244 TWB915244 UFX915244 UPT915244 UZP915244 VJL915244 VTH915244 WDD915244 WMZ915244 AN980780 KJ980780 UF980780 AEB980780 ANX980780 AXT980780 BHP980780 BRL980780 CBH980780 CLD980780 CUZ980780 DEV980780 DOR980780 DYN980780 EIJ980780 ESF980780 FCB980780 FLX980780 FVT980780 GFP980780 GPL980780 GZH980780 HJD980780 HSZ980780 ICV980780 IMR980780 IWN980780 JGJ980780 JQF980780 KAB980780 KJX980780 KTT980780 LDP980780 LNL980780 LXH980780 MHD980780 MQZ980780 NAV980780 NKR980780 NUN980780 OEJ980780 OOF980780 OYB980780 PHX980780 PRT980780 QBP980780 QLL980780 QVH980780 RFD980780 ROZ980780 RYV980780 SIR980780 SSN980780 TCJ980780 TMF980780 TWB980780 UFX980780 UPT980780 UZP980780 VJL980780 VTH980780 WDD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0"/>
  <sheetViews>
    <sheetView showGridLines="0" zoomScale="70" zoomScaleNormal="70" workbookViewId="0">
      <pane xSplit="3" ySplit="2" topLeftCell="D3" activePane="bottomRight" state="frozen"/>
      <selection pane="topRight" activeCell="D1" sqref="D1"/>
      <selection pane="bottomLeft" activeCell="A3" sqref="A3"/>
      <selection pane="bottomRight" activeCell="Y19" sqref="Y19"/>
    </sheetView>
  </sheetViews>
  <sheetFormatPr defaultColWidth="9" defaultRowHeight="18" x14ac:dyDescent="0.4"/>
  <cols>
    <col min="1" max="1" width="11.90625" style="33" customWidth="1"/>
    <col min="2" max="2" width="24.26953125" style="293" customWidth="1"/>
    <col min="3" max="3" width="43.6328125" style="294" customWidth="1"/>
    <col min="4" max="4" width="15.6328125" style="24" hidden="1" customWidth="1"/>
    <col min="5" max="5" width="23" style="24" hidden="1" customWidth="1"/>
    <col min="6" max="6" width="27.08984375" style="196" hidden="1" customWidth="1"/>
    <col min="7" max="7" width="36" style="26" hidden="1" customWidth="1"/>
    <col min="8" max="8" width="13.6328125" style="24" hidden="1" customWidth="1"/>
    <col min="9" max="9" width="20.6328125" style="26" hidden="1" customWidth="1"/>
    <col min="10" max="10" width="57.90625" style="26" hidden="1" customWidth="1"/>
    <col min="11" max="11" width="21.36328125" style="222" hidden="1" customWidth="1"/>
    <col min="12" max="12" width="21.36328125" style="34" hidden="1" customWidth="1"/>
    <col min="13" max="13" width="7.26953125" style="24" customWidth="1"/>
    <col min="14" max="14" width="9" style="233"/>
    <col min="15" max="15" width="9" style="24"/>
    <col min="16" max="17" width="9.90625" style="33" customWidth="1"/>
    <col min="18" max="18" width="9" style="24" customWidth="1"/>
    <col min="19" max="19" width="9" style="33" customWidth="1"/>
    <col min="20" max="22" width="9" style="33" hidden="1" customWidth="1"/>
    <col min="23" max="23" width="9" style="33"/>
    <col min="24" max="55" width="9" style="24"/>
    <col min="56" max="56" width="12.36328125" style="24" bestFit="1" customWidth="1"/>
    <col min="57" max="64" width="9" style="24"/>
    <col min="65" max="16384" width="9" style="33"/>
  </cols>
  <sheetData>
    <row r="1" spans="1:68" s="25" customFormat="1" ht="58.75" customHeight="1" x14ac:dyDescent="0.35">
      <c r="A1" s="184" t="s">
        <v>458</v>
      </c>
      <c r="B1" s="292" t="s">
        <v>181</v>
      </c>
      <c r="C1" s="292" t="s">
        <v>182</v>
      </c>
      <c r="D1" s="185" t="s">
        <v>183</v>
      </c>
      <c r="E1" s="185" t="s">
        <v>184</v>
      </c>
      <c r="F1" s="185" t="s">
        <v>185</v>
      </c>
      <c r="G1" s="185" t="s">
        <v>186</v>
      </c>
      <c r="H1" s="185" t="s">
        <v>187</v>
      </c>
      <c r="I1" s="185" t="s">
        <v>188</v>
      </c>
      <c r="J1" s="184" t="s">
        <v>189</v>
      </c>
      <c r="K1" s="218" t="s">
        <v>190</v>
      </c>
      <c r="L1" s="186" t="s">
        <v>191</v>
      </c>
      <c r="N1" s="251" t="s">
        <v>459</v>
      </c>
      <c r="O1" s="196">
        <f>COUNTIF(O3:O1048576,"X")</f>
        <v>9</v>
      </c>
      <c r="P1" s="196">
        <f>COUNTIF(P3:P1048576,"X")</f>
        <v>9</v>
      </c>
      <c r="Q1" s="196">
        <f>COUNTIF(Q3:Q1048576,"X")</f>
        <v>9</v>
      </c>
      <c r="R1" s="196">
        <f>COUNTIF(R3:R1048576,"X")</f>
        <v>12</v>
      </c>
      <c r="S1" s="196">
        <f>COUNTIF(S3:S1048576,"X")</f>
        <v>13</v>
      </c>
    </row>
    <row r="2" spans="1:68" s="25" customFormat="1" ht="18.75" customHeight="1" x14ac:dyDescent="0.35">
      <c r="A2" s="184"/>
      <c r="B2" s="292"/>
      <c r="C2" s="292"/>
      <c r="D2" s="185"/>
      <c r="E2" s="185"/>
      <c r="F2" s="185"/>
      <c r="G2" s="185"/>
      <c r="H2" s="185"/>
      <c r="I2" s="185"/>
      <c r="J2" s="184"/>
      <c r="K2" s="218"/>
      <c r="L2" s="186"/>
      <c r="N2" s="232"/>
      <c r="O2" s="25" t="s">
        <v>460</v>
      </c>
      <c r="P2" s="25" t="s">
        <v>461</v>
      </c>
      <c r="Q2" s="25" t="s">
        <v>462</v>
      </c>
      <c r="R2" s="25" t="s">
        <v>463</v>
      </c>
      <c r="S2" s="25" t="s">
        <v>464</v>
      </c>
      <c r="T2" s="25" t="s">
        <v>465</v>
      </c>
      <c r="U2" s="25" t="s">
        <v>466</v>
      </c>
      <c r="V2" s="25" t="s">
        <v>467</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5">
      <c r="A3" s="196">
        <f>IF(B3="","-",SUBTOTAL(3,$B$3:B3))</f>
        <v>1</v>
      </c>
      <c r="B3" s="316" t="s">
        <v>49</v>
      </c>
      <c r="C3" s="316" t="str">
        <f>VLOOKUP(B3,'employee list'!$C:$D,2,0)</f>
        <v>Mai Thị Hoạt</v>
      </c>
      <c r="D3" s="27" t="s">
        <v>195</v>
      </c>
      <c r="E3" s="32"/>
      <c r="F3" s="29" t="s">
        <v>214</v>
      </c>
      <c r="G3" s="32" t="s">
        <v>197</v>
      </c>
      <c r="H3" s="27" t="s">
        <v>198</v>
      </c>
      <c r="I3" s="81" t="s">
        <v>215</v>
      </c>
      <c r="J3" s="27" t="s">
        <v>216</v>
      </c>
      <c r="K3" s="86" t="s">
        <v>217</v>
      </c>
      <c r="L3" s="206">
        <v>44403</v>
      </c>
      <c r="P3" s="24"/>
      <c r="Q3" s="24"/>
      <c r="R3" s="33"/>
      <c r="X3" s="33"/>
      <c r="AJ3" s="24" t="s">
        <v>19</v>
      </c>
      <c r="BB3" s="24" t="s">
        <v>19</v>
      </c>
      <c r="BP3" s="33" t="str">
        <f>VLOOKUP(B3,'employee list'!$C:$C,1,0)</f>
        <v>P00059</v>
      </c>
    </row>
    <row r="4" spans="1:68" x14ac:dyDescent="0.35">
      <c r="A4" s="196">
        <f>IF(B4="","-",SUBTOTAL(3,$B$3:B4))</f>
        <v>2</v>
      </c>
      <c r="B4" s="317" t="s">
        <v>51</v>
      </c>
      <c r="C4" s="316" t="str">
        <f>VLOOKUP(B4,'employee list'!$C:$D,2,0)</f>
        <v>Nguyễn Mạnh Dũng</v>
      </c>
      <c r="D4" s="27" t="s">
        <v>195</v>
      </c>
      <c r="E4" s="32"/>
      <c r="F4" s="29" t="s">
        <v>209</v>
      </c>
      <c r="G4" s="32" t="s">
        <v>197</v>
      </c>
      <c r="H4" s="27" t="s">
        <v>204</v>
      </c>
      <c r="I4" s="81" t="s">
        <v>246</v>
      </c>
      <c r="J4" s="27" t="s">
        <v>247</v>
      </c>
      <c r="K4" s="219" t="s">
        <v>248</v>
      </c>
      <c r="L4" s="206">
        <v>44572</v>
      </c>
      <c r="M4" s="295"/>
      <c r="N4" s="315"/>
      <c r="O4" s="295"/>
      <c r="P4" s="24"/>
      <c r="Q4" s="24"/>
      <c r="R4" s="33"/>
      <c r="X4" s="33"/>
      <c r="BP4" s="33" t="str">
        <f>VLOOKUP(B4,'employee list'!$C:$C,1,0)</f>
        <v>P00206</v>
      </c>
    </row>
    <row r="5" spans="1:68" x14ac:dyDescent="0.35">
      <c r="A5" s="196">
        <f>IF(B5="","-",SUBTOTAL(3,$B$3:B5))</f>
        <v>3</v>
      </c>
      <c r="B5" s="317" t="s">
        <v>120</v>
      </c>
      <c r="C5" s="317" t="s">
        <v>290</v>
      </c>
      <c r="D5" s="32" t="s">
        <v>195</v>
      </c>
      <c r="E5" s="32"/>
      <c r="F5" s="29" t="s">
        <v>277</v>
      </c>
      <c r="G5" s="85" t="s">
        <v>197</v>
      </c>
      <c r="H5" s="199" t="s">
        <v>291</v>
      </c>
      <c r="I5" s="200"/>
      <c r="J5" s="200"/>
      <c r="K5" s="221"/>
      <c r="L5" s="206">
        <v>45566</v>
      </c>
      <c r="P5" s="24"/>
      <c r="Q5" s="24"/>
      <c r="R5" s="33"/>
      <c r="X5" s="33"/>
      <c r="BP5" s="33" t="str">
        <f>VLOOKUP(B5,'employee list'!$C:$C,1,0)</f>
        <v>P00385</v>
      </c>
    </row>
    <row r="6" spans="1:68" x14ac:dyDescent="0.35">
      <c r="A6" s="196">
        <f>IF(B6="","-",SUBTOTAL(3,$B$3:B6))</f>
        <v>4</v>
      </c>
      <c r="B6" s="319" t="s">
        <v>58</v>
      </c>
      <c r="C6" s="314" t="s">
        <v>218</v>
      </c>
      <c r="D6" s="27" t="s">
        <v>195</v>
      </c>
      <c r="E6" s="32"/>
      <c r="F6" s="29" t="s">
        <v>209</v>
      </c>
      <c r="G6" s="32" t="s">
        <v>197</v>
      </c>
      <c r="H6" s="27" t="s">
        <v>198</v>
      </c>
      <c r="I6" s="81" t="s">
        <v>219</v>
      </c>
      <c r="J6" s="27" t="s">
        <v>220</v>
      </c>
      <c r="K6" s="86" t="s">
        <v>221</v>
      </c>
      <c r="L6" s="206">
        <v>44417</v>
      </c>
      <c r="P6" s="24"/>
      <c r="Q6" s="24"/>
      <c r="R6" s="24" t="s">
        <v>135</v>
      </c>
      <c r="S6" s="24" t="s">
        <v>135</v>
      </c>
      <c r="X6" s="33"/>
      <c r="Y6" s="24" t="s">
        <v>19</v>
      </c>
      <c r="BD6" s="33"/>
      <c r="BE6" s="33"/>
      <c r="BF6" s="33"/>
      <c r="BG6" s="33"/>
      <c r="BH6" s="33"/>
      <c r="BI6" s="33"/>
      <c r="BJ6" s="33"/>
      <c r="BK6" s="33"/>
      <c r="BL6" s="33"/>
      <c r="BP6" s="33" t="str">
        <f>VLOOKUP(B6,'employee list'!$C:$C,1,0)</f>
        <v>P00121</v>
      </c>
    </row>
    <row r="7" spans="1:68" x14ac:dyDescent="0.35">
      <c r="A7" s="196">
        <f>IF(B7="","-",SUBTOTAL(3,$B$3:B7))</f>
        <v>5</v>
      </c>
      <c r="B7" s="319" t="s">
        <v>59</v>
      </c>
      <c r="C7" s="316" t="str">
        <f>VLOOKUP(B7,'employee list'!$C:$D,2,0)</f>
        <v>Đỗ Chính</v>
      </c>
      <c r="D7" s="27" t="s">
        <v>195</v>
      </c>
      <c r="E7" s="32"/>
      <c r="F7" s="29" t="s">
        <v>223</v>
      </c>
      <c r="G7" s="85" t="s">
        <v>197</v>
      </c>
      <c r="H7" s="27" t="s">
        <v>204</v>
      </c>
      <c r="I7" s="81" t="s">
        <v>224</v>
      </c>
      <c r="J7" s="27" t="s">
        <v>225</v>
      </c>
      <c r="K7" s="219" t="s">
        <v>226</v>
      </c>
      <c r="L7" s="206">
        <v>44417</v>
      </c>
      <c r="M7" s="295"/>
      <c r="N7" s="315"/>
      <c r="O7" s="295"/>
      <c r="P7" s="24"/>
      <c r="Q7" s="24"/>
      <c r="R7" s="33"/>
      <c r="X7" s="33"/>
      <c r="Z7" s="24" t="s">
        <v>19</v>
      </c>
      <c r="BC7" s="288" t="s">
        <v>468</v>
      </c>
      <c r="BD7" s="24" t="s">
        <v>19</v>
      </c>
      <c r="BP7" s="33" t="str">
        <f>VLOOKUP(B7,'employee list'!$C:$C,1,0)</f>
        <v>P00120</v>
      </c>
    </row>
    <row r="8" spans="1:68" x14ac:dyDescent="0.35">
      <c r="A8" s="196">
        <f>IF(B8="","-",SUBTOTAL(3,$B$3:B8))</f>
        <v>6</v>
      </c>
      <c r="B8" s="317" t="s">
        <v>56</v>
      </c>
      <c r="C8" s="316" t="str">
        <f>VLOOKUP(B8,'employee list'!$C:$D,2,0)</f>
        <v>Nguyễn Văn Tùng</v>
      </c>
      <c r="D8" s="27" t="s">
        <v>195</v>
      </c>
      <c r="E8" s="32"/>
      <c r="F8" s="29" t="s">
        <v>209</v>
      </c>
      <c r="G8" s="32" t="s">
        <v>197</v>
      </c>
      <c r="H8" s="27" t="s">
        <v>204</v>
      </c>
      <c r="I8" s="81" t="s">
        <v>232</v>
      </c>
      <c r="J8" s="27" t="s">
        <v>233</v>
      </c>
      <c r="K8" s="86" t="s">
        <v>234</v>
      </c>
      <c r="L8" s="206">
        <v>44459</v>
      </c>
      <c r="M8" s="295"/>
      <c r="N8" s="315"/>
      <c r="O8" s="295"/>
      <c r="P8" s="24"/>
      <c r="Q8" s="24"/>
      <c r="R8" s="33"/>
      <c r="X8" s="33"/>
      <c r="AB8" s="24" t="s">
        <v>19</v>
      </c>
      <c r="BP8" s="33" t="str">
        <f>VLOOKUP(B8,'employee list'!$C:$C,1,0)</f>
        <v>P00160</v>
      </c>
    </row>
    <row r="9" spans="1:68" x14ac:dyDescent="0.35">
      <c r="A9" s="196">
        <f>IF(B9="","-",SUBTOTAL(3,$B$3:B9))</f>
        <v>7</v>
      </c>
      <c r="B9" s="317" t="s">
        <v>66</v>
      </c>
      <c r="C9" s="316" t="str">
        <f>VLOOKUP(B9,'employee list'!$C:$D,2,0)</f>
        <v>Đinh Chính Thắng</v>
      </c>
      <c r="D9" s="27" t="s">
        <v>195</v>
      </c>
      <c r="E9" s="32"/>
      <c r="F9" s="29" t="s">
        <v>203</v>
      </c>
      <c r="G9" s="85" t="s">
        <v>197</v>
      </c>
      <c r="H9" s="27" t="s">
        <v>204</v>
      </c>
      <c r="I9" s="81" t="s">
        <v>250</v>
      </c>
      <c r="J9" s="27" t="s">
        <v>251</v>
      </c>
      <c r="K9" s="219" t="s">
        <v>252</v>
      </c>
      <c r="L9" s="206">
        <v>44617</v>
      </c>
      <c r="M9" s="295"/>
      <c r="N9" s="315"/>
      <c r="O9" s="295" t="s">
        <v>135</v>
      </c>
      <c r="P9" s="24" t="s">
        <v>135</v>
      </c>
      <c r="Q9" s="24" t="s">
        <v>135</v>
      </c>
      <c r="R9" s="24" t="s">
        <v>135</v>
      </c>
      <c r="S9" s="24" t="s">
        <v>135</v>
      </c>
      <c r="X9" s="33"/>
      <c r="BD9" s="33"/>
      <c r="BE9" s="33"/>
      <c r="BF9" s="33"/>
      <c r="BG9" s="33"/>
      <c r="BH9" s="33"/>
      <c r="BI9" s="33"/>
      <c r="BJ9" s="33"/>
      <c r="BK9" s="33"/>
      <c r="BL9" s="33"/>
      <c r="BP9" s="33" t="str">
        <f>VLOOKUP(B9,'employee list'!$C:$C,1,0)</f>
        <v>P00208</v>
      </c>
    </row>
    <row r="10" spans="1:68" x14ac:dyDescent="0.35">
      <c r="A10" s="196">
        <f>IF(B10="","-",SUBTOTAL(3,$B$3:B10))</f>
        <v>8</v>
      </c>
      <c r="B10" s="317" t="s">
        <v>57</v>
      </c>
      <c r="C10" s="316" t="str">
        <f>VLOOKUP(B10,'employee list'!$C:$D,2,0)</f>
        <v>Phạm Huy Hoàng</v>
      </c>
      <c r="D10" s="27" t="s">
        <v>195</v>
      </c>
      <c r="E10" s="32"/>
      <c r="F10" s="29" t="s">
        <v>254</v>
      </c>
      <c r="G10" s="85" t="s">
        <v>197</v>
      </c>
      <c r="H10" s="27" t="s">
        <v>204</v>
      </c>
      <c r="I10" s="31" t="s">
        <v>255</v>
      </c>
      <c r="J10" s="27" t="s">
        <v>247</v>
      </c>
      <c r="K10" s="219" t="s">
        <v>256</v>
      </c>
      <c r="L10" s="206">
        <v>44624</v>
      </c>
      <c r="M10" s="295"/>
      <c r="N10" s="315"/>
      <c r="O10" s="295" t="s">
        <v>135</v>
      </c>
      <c r="P10" s="24" t="s">
        <v>135</v>
      </c>
      <c r="Q10" s="24" t="s">
        <v>135</v>
      </c>
      <c r="R10" s="24" t="s">
        <v>135</v>
      </c>
      <c r="S10" s="24" t="s">
        <v>135</v>
      </c>
      <c r="X10" s="33"/>
      <c r="BD10" s="33"/>
      <c r="BE10" s="33"/>
      <c r="BF10" s="33"/>
      <c r="BG10" s="33"/>
      <c r="BH10" s="33"/>
      <c r="BI10" s="33"/>
      <c r="BJ10" s="33"/>
      <c r="BK10" s="33"/>
      <c r="BL10" s="33"/>
      <c r="BP10" s="33" t="str">
        <f>VLOOKUP(B10,'employee list'!$C:$C,1,0)</f>
        <v>P00215</v>
      </c>
    </row>
    <row r="11" spans="1:68" x14ac:dyDescent="0.35">
      <c r="A11" s="196">
        <f>IF(B11="","-",SUBTOTAL(3,$B$3:B11))</f>
        <v>9</v>
      </c>
      <c r="B11" s="317" t="s">
        <v>77</v>
      </c>
      <c r="C11" s="317" t="str">
        <f>VLOOKUP(B11,'employee list'!$C:$D,2,0)</f>
        <v>Nguyễn Văn Biển</v>
      </c>
      <c r="D11" s="243" t="s">
        <v>258</v>
      </c>
      <c r="E11" s="244"/>
      <c r="F11" s="245" t="s">
        <v>259</v>
      </c>
      <c r="G11" s="244" t="s">
        <v>197</v>
      </c>
      <c r="H11" s="243" t="s">
        <v>204</v>
      </c>
      <c r="I11" s="246" t="s">
        <v>260</v>
      </c>
      <c r="J11" s="247" t="s">
        <v>261</v>
      </c>
      <c r="K11" s="248" t="s">
        <v>262</v>
      </c>
      <c r="L11" s="249">
        <v>44753</v>
      </c>
      <c r="M11" s="295"/>
      <c r="N11" s="315"/>
      <c r="O11" s="295"/>
      <c r="P11" s="24"/>
      <c r="Q11" s="24"/>
      <c r="R11" s="33"/>
      <c r="X11" s="33"/>
      <c r="BP11" s="33" t="str">
        <f>VLOOKUP(B11,'employee list'!$C:$C,1,0)</f>
        <v>P00243</v>
      </c>
    </row>
    <row r="12" spans="1:68" x14ac:dyDescent="0.35">
      <c r="A12" s="196">
        <f>IF(B12="","-",SUBTOTAL(3,$B$3:B12))</f>
        <v>10</v>
      </c>
      <c r="B12" s="317" t="s">
        <v>141</v>
      </c>
      <c r="C12" s="316" t="str">
        <f>VLOOKUP(B12,'employee list'!$C:$D,2,0)</f>
        <v>Vũ Xuân Đại</v>
      </c>
      <c r="D12" s="32" t="s">
        <v>195</v>
      </c>
      <c r="E12" s="199"/>
      <c r="F12" s="29" t="s">
        <v>295</v>
      </c>
      <c r="G12" s="85" t="s">
        <v>197</v>
      </c>
      <c r="H12" s="199" t="s">
        <v>204</v>
      </c>
      <c r="I12" s="217"/>
      <c r="J12" s="32"/>
      <c r="K12" s="221"/>
      <c r="L12" s="206">
        <v>45903</v>
      </c>
      <c r="P12" s="24"/>
      <c r="Q12" s="24"/>
      <c r="R12" s="24" t="s">
        <v>135</v>
      </c>
      <c r="S12" s="24" t="s">
        <v>135</v>
      </c>
      <c r="X12" s="33"/>
      <c r="BD12" s="33"/>
      <c r="BE12" s="33"/>
      <c r="BF12" s="33"/>
      <c r="BG12" s="33"/>
      <c r="BH12" s="33"/>
      <c r="BI12" s="33"/>
      <c r="BJ12" s="33"/>
      <c r="BK12" s="33"/>
      <c r="BL12" s="33"/>
      <c r="BP12" s="33" t="str">
        <f>VLOOKUP(B12,'employee list'!$C:$C,1,0)</f>
        <v>P00399</v>
      </c>
    </row>
    <row r="13" spans="1:68" x14ac:dyDescent="0.35">
      <c r="A13" s="196">
        <f>IF(B13="","-",SUBTOTAL(3,$B$3:B13))</f>
        <v>11</v>
      </c>
      <c r="B13" s="317" t="s">
        <v>67</v>
      </c>
      <c r="C13" s="316" t="str">
        <f>VLOOKUP(B13,'employee list'!$C:$D,2,0)</f>
        <v>Lò Thị Thủy</v>
      </c>
      <c r="D13" s="27" t="s">
        <v>195</v>
      </c>
      <c r="E13" s="32"/>
      <c r="F13" s="29" t="s">
        <v>264</v>
      </c>
      <c r="G13" s="32" t="s">
        <v>197</v>
      </c>
      <c r="H13" s="27" t="s">
        <v>198</v>
      </c>
      <c r="I13" s="81" t="s">
        <v>273</v>
      </c>
      <c r="J13" s="85" t="s">
        <v>274</v>
      </c>
      <c r="K13" s="219" t="s">
        <v>275</v>
      </c>
      <c r="L13" s="206">
        <v>44855</v>
      </c>
      <c r="M13" s="295"/>
      <c r="N13" s="315"/>
      <c r="O13" s="295"/>
      <c r="P13" s="24"/>
      <c r="Q13" s="24"/>
      <c r="R13" s="24" t="s">
        <v>135</v>
      </c>
      <c r="S13" s="24" t="s">
        <v>135</v>
      </c>
      <c r="X13" s="33"/>
      <c r="BD13" s="33"/>
      <c r="BE13" s="33"/>
      <c r="BF13" s="33"/>
      <c r="BG13" s="33"/>
      <c r="BH13" s="33"/>
      <c r="BI13" s="33"/>
      <c r="BJ13" s="33"/>
      <c r="BK13" s="33"/>
      <c r="BL13" s="33"/>
      <c r="BP13" s="33" t="str">
        <f>VLOOKUP(B13,'employee list'!$C:$C,1,0)</f>
        <v>P00265</v>
      </c>
    </row>
    <row r="14" spans="1:68" x14ac:dyDescent="0.35">
      <c r="A14" s="196">
        <f>IF(B14="","-",SUBTOTAL(3,$B$3:B14))</f>
        <v>12</v>
      </c>
      <c r="B14" s="317" t="s">
        <v>52</v>
      </c>
      <c r="C14" s="336" t="str">
        <f>VLOOKUP(B14,'employee list'!$C:$D,2,0)</f>
        <v>Trần Thị Thúy</v>
      </c>
      <c r="D14" s="27" t="s">
        <v>195</v>
      </c>
      <c r="E14" s="32"/>
      <c r="F14" s="29" t="s">
        <v>196</v>
      </c>
      <c r="G14" s="32" t="s">
        <v>197</v>
      </c>
      <c r="H14" s="27" t="s">
        <v>198</v>
      </c>
      <c r="I14" s="31" t="s">
        <v>199</v>
      </c>
      <c r="J14" s="28" t="s">
        <v>200</v>
      </c>
      <c r="K14" s="86" t="s">
        <v>201</v>
      </c>
      <c r="L14" s="206">
        <v>44368</v>
      </c>
      <c r="P14" s="24"/>
      <c r="Q14" s="24"/>
      <c r="R14" s="33"/>
      <c r="X14" s="33"/>
      <c r="Z14" s="24" t="s">
        <v>19</v>
      </c>
      <c r="AB14" s="314"/>
      <c r="AI14" s="24" t="s">
        <v>19</v>
      </c>
      <c r="BP14" s="33" t="str">
        <f>VLOOKUP(B14,'employee list'!$C:$C,1,0)</f>
        <v>P00030</v>
      </c>
    </row>
    <row r="15" spans="1:68" ht="15.5" x14ac:dyDescent="0.35">
      <c r="A15" s="196">
        <f>IF(B15="","-",SUBTOTAL(3,$B$3:B15))</f>
        <v>13</v>
      </c>
      <c r="B15" s="318" t="s">
        <v>54</v>
      </c>
      <c r="C15" s="353" t="s">
        <v>202</v>
      </c>
      <c r="D15" s="27" t="s">
        <v>195</v>
      </c>
      <c r="E15" s="32"/>
      <c r="F15" s="29" t="s">
        <v>203</v>
      </c>
      <c r="G15" s="32" t="s">
        <v>197</v>
      </c>
      <c r="H15" s="27" t="s">
        <v>204</v>
      </c>
      <c r="I15" s="81" t="s">
        <v>205</v>
      </c>
      <c r="J15" s="27" t="s">
        <v>206</v>
      </c>
      <c r="K15" s="219" t="s">
        <v>207</v>
      </c>
      <c r="L15" s="206">
        <v>44389</v>
      </c>
      <c r="P15" s="24"/>
      <c r="Q15" s="24"/>
      <c r="R15" s="24" t="s">
        <v>135</v>
      </c>
      <c r="S15" s="24" t="s">
        <v>135</v>
      </c>
      <c r="X15" s="33" t="s">
        <v>19</v>
      </c>
      <c r="Z15" s="253" t="s">
        <v>468</v>
      </c>
      <c r="BD15" s="33"/>
      <c r="BE15" s="33"/>
      <c r="BF15" s="33"/>
      <c r="BG15" s="33"/>
      <c r="BH15" s="33"/>
      <c r="BI15" s="33"/>
      <c r="BJ15" s="33"/>
      <c r="BK15" s="33"/>
      <c r="BL15" s="33"/>
      <c r="BP15" s="33" t="str">
        <f>VLOOKUP(B15,'employee list'!$C:$C,1,0)</f>
        <v>P00043</v>
      </c>
    </row>
    <row r="16" spans="1:68" x14ac:dyDescent="0.35">
      <c r="A16" s="196">
        <f>IF(B16="","-",SUBTOTAL(3,$B$3:B16))</f>
        <v>14</v>
      </c>
      <c r="B16" s="316" t="s">
        <v>64</v>
      </c>
      <c r="C16" s="316" t="str">
        <f>VLOOKUP(B16,'employee list'!$C:$D,2,0)</f>
        <v>Hoàng Ngọc Khá</v>
      </c>
      <c r="D16" s="27" t="s">
        <v>195</v>
      </c>
      <c r="E16" s="32"/>
      <c r="F16" s="29" t="s">
        <v>209</v>
      </c>
      <c r="G16" s="85" t="s">
        <v>197</v>
      </c>
      <c r="H16" s="27" t="s">
        <v>198</v>
      </c>
      <c r="I16" s="81" t="s">
        <v>210</v>
      </c>
      <c r="J16" s="27" t="s">
        <v>211</v>
      </c>
      <c r="K16" s="219" t="s">
        <v>212</v>
      </c>
      <c r="L16" s="206">
        <v>44396</v>
      </c>
      <c r="O16" s="24" t="s">
        <v>135</v>
      </c>
      <c r="P16" s="24" t="s">
        <v>135</v>
      </c>
      <c r="Q16" s="24" t="s">
        <v>135</v>
      </c>
      <c r="R16" s="33"/>
      <c r="X16" s="33"/>
      <c r="AO16" s="24" t="s">
        <v>19</v>
      </c>
      <c r="BP16" s="33" t="str">
        <f>VLOOKUP(B16,'employee list'!$C:$C,1,0)</f>
        <v>P00056</v>
      </c>
    </row>
    <row r="17" spans="1:68" x14ac:dyDescent="0.35">
      <c r="A17" s="196">
        <f>IF(B17="","-",SUBTOTAL(3,$B$3:B17))</f>
        <v>15</v>
      </c>
      <c r="B17" s="320" t="s">
        <v>60</v>
      </c>
      <c r="C17" s="322" t="str">
        <f>VLOOKUP(B17,'employee list'!$C:$D,2,0)</f>
        <v>Phạm Thị Kim Dung</v>
      </c>
      <c r="D17" s="27" t="s">
        <v>195</v>
      </c>
      <c r="E17" s="32"/>
      <c r="F17" s="29" t="s">
        <v>209</v>
      </c>
      <c r="G17" s="85" t="s">
        <v>197</v>
      </c>
      <c r="H17" s="27" t="s">
        <v>198</v>
      </c>
      <c r="I17" s="81" t="s">
        <v>228</v>
      </c>
      <c r="J17" s="27" t="s">
        <v>229</v>
      </c>
      <c r="K17" s="86" t="s">
        <v>230</v>
      </c>
      <c r="L17" s="206">
        <v>44417</v>
      </c>
      <c r="M17" s="295"/>
      <c r="N17" s="315"/>
      <c r="O17" s="295"/>
      <c r="P17" s="24"/>
      <c r="Q17" s="24"/>
      <c r="R17" s="33"/>
      <c r="X17" s="33"/>
      <c r="Z17" s="24" t="s">
        <v>19</v>
      </c>
      <c r="AM17" s="24" t="s">
        <v>19</v>
      </c>
      <c r="BB17" s="24" t="s">
        <v>19</v>
      </c>
      <c r="BC17" s="24" t="s">
        <v>19</v>
      </c>
      <c r="BD17" s="24" t="s">
        <v>19</v>
      </c>
      <c r="BE17" s="24" t="s">
        <v>19</v>
      </c>
      <c r="BF17" s="24" t="s">
        <v>19</v>
      </c>
      <c r="BG17" s="24" t="s">
        <v>19</v>
      </c>
      <c r="BP17" s="33" t="str">
        <f>VLOOKUP(B17,'employee list'!$C:$C,1,0)</f>
        <v>P00119</v>
      </c>
    </row>
    <row r="18" spans="1:68" x14ac:dyDescent="0.35">
      <c r="A18" s="196">
        <f>IF(B18="","-",SUBTOTAL(3,$B$3:B18))</f>
        <v>16</v>
      </c>
      <c r="B18" s="317" t="s">
        <v>69</v>
      </c>
      <c r="C18" s="363" t="str">
        <f>VLOOKUP(B18,'employee list'!$C:$D,2,0)</f>
        <v>Nguyễn Thị Thanh</v>
      </c>
      <c r="D18" s="27" t="s">
        <v>195</v>
      </c>
      <c r="E18" s="32"/>
      <c r="F18" s="29" t="s">
        <v>236</v>
      </c>
      <c r="G18" s="32" t="s">
        <v>197</v>
      </c>
      <c r="H18" s="27" t="s">
        <v>198</v>
      </c>
      <c r="I18" s="81" t="s">
        <v>237</v>
      </c>
      <c r="J18" s="27" t="s">
        <v>238</v>
      </c>
      <c r="K18" s="219" t="s">
        <v>239</v>
      </c>
      <c r="L18" s="206">
        <v>44459</v>
      </c>
      <c r="M18" s="295"/>
      <c r="N18" s="315"/>
      <c r="O18" s="295" t="s">
        <v>135</v>
      </c>
      <c r="P18" s="24" t="s">
        <v>135</v>
      </c>
      <c r="Q18" s="24" t="s">
        <v>135</v>
      </c>
      <c r="R18" s="33"/>
      <c r="X18" s="33"/>
      <c r="BP18" s="33" t="str">
        <f>VLOOKUP(B18,'employee list'!$C:$C,1,0)</f>
        <v>P00158</v>
      </c>
    </row>
    <row r="19" spans="1:68" x14ac:dyDescent="0.35">
      <c r="A19" s="196">
        <f>IF(B19="","-",SUBTOTAL(3,$B$3:B19))</f>
        <v>17</v>
      </c>
      <c r="B19" s="317" t="s">
        <v>61</v>
      </c>
      <c r="C19" s="365" t="s">
        <v>240</v>
      </c>
      <c r="D19" s="27" t="s">
        <v>195</v>
      </c>
      <c r="E19" s="32"/>
      <c r="F19" s="29" t="s">
        <v>241</v>
      </c>
      <c r="G19" s="32" t="s">
        <v>197</v>
      </c>
      <c r="H19" s="27" t="s">
        <v>204</v>
      </c>
      <c r="I19" s="81" t="s">
        <v>242</v>
      </c>
      <c r="J19" s="27" t="s">
        <v>243</v>
      </c>
      <c r="K19" s="219" t="s">
        <v>244</v>
      </c>
      <c r="L19" s="206">
        <v>44487</v>
      </c>
      <c r="M19" s="295"/>
      <c r="N19" s="315"/>
      <c r="O19" s="295" t="s">
        <v>135</v>
      </c>
      <c r="P19" s="24" t="s">
        <v>135</v>
      </c>
      <c r="Q19" s="24" t="s">
        <v>135</v>
      </c>
      <c r="R19" s="33"/>
      <c r="X19" s="33"/>
      <c r="AI19" s="24" t="s">
        <v>19</v>
      </c>
      <c r="BP19" s="33" t="str">
        <f>VLOOKUP(B19,'employee list'!$C:$C,1,0)</f>
        <v>P00199</v>
      </c>
    </row>
    <row r="20" spans="1:68" x14ac:dyDescent="0.35">
      <c r="A20" s="196">
        <f>IF(B20="","-",SUBTOTAL(3,$B$3:B20))</f>
        <v>18</v>
      </c>
      <c r="B20" s="317" t="s">
        <v>68</v>
      </c>
      <c r="C20" s="316" t="str">
        <f>VLOOKUP(B20,'employee list'!$C:$D,2,0)</f>
        <v>Vàng Văn Phương</v>
      </c>
      <c r="D20" s="27" t="s">
        <v>195</v>
      </c>
      <c r="E20" s="32"/>
      <c r="F20" s="29" t="s">
        <v>264</v>
      </c>
      <c r="G20" s="32" t="s">
        <v>197</v>
      </c>
      <c r="H20" s="27" t="s">
        <v>204</v>
      </c>
      <c r="I20" s="81" t="s">
        <v>269</v>
      </c>
      <c r="J20" s="85" t="s">
        <v>270</v>
      </c>
      <c r="K20" s="219" t="s">
        <v>271</v>
      </c>
      <c r="L20" s="206">
        <v>44855</v>
      </c>
      <c r="M20" s="295"/>
      <c r="N20" s="315"/>
      <c r="O20" s="295"/>
      <c r="P20" s="24"/>
      <c r="Q20" s="24"/>
      <c r="R20" s="24" t="s">
        <v>134</v>
      </c>
      <c r="S20" s="24" t="s">
        <v>135</v>
      </c>
      <c r="X20" s="33"/>
      <c r="BD20" s="33"/>
      <c r="BE20" s="33"/>
      <c r="BF20" s="33"/>
      <c r="BG20" s="33"/>
      <c r="BH20" s="33"/>
      <c r="BI20" s="33"/>
      <c r="BJ20" s="33"/>
      <c r="BK20" s="33"/>
      <c r="BL20" s="33"/>
      <c r="BP20" s="33" t="str">
        <f>VLOOKUP(B20,'employee list'!$C:$C,1,0)</f>
        <v>P00268</v>
      </c>
    </row>
    <row r="21" spans="1:68" x14ac:dyDescent="0.35">
      <c r="A21" s="196">
        <f>IF(B21="","-",SUBTOTAL(3,$B$3:B21))</f>
        <v>19</v>
      </c>
      <c r="B21" s="317" t="s">
        <v>71</v>
      </c>
      <c r="C21" s="363" t="str">
        <f>VLOOKUP(B21,'employee list'!$C:$D,2,0)</f>
        <v>Phạm Thị Hồng Tuyết</v>
      </c>
      <c r="D21" s="27" t="s">
        <v>195</v>
      </c>
      <c r="E21" s="32"/>
      <c r="F21" s="29" t="s">
        <v>277</v>
      </c>
      <c r="G21" s="32" t="s">
        <v>197</v>
      </c>
      <c r="H21" s="27" t="s">
        <v>198</v>
      </c>
      <c r="I21" s="27" t="s">
        <v>278</v>
      </c>
      <c r="J21" s="28" t="s">
        <v>279</v>
      </c>
      <c r="K21" s="250" t="s">
        <v>280</v>
      </c>
      <c r="L21" s="206">
        <v>44986</v>
      </c>
      <c r="M21" s="295"/>
      <c r="N21" s="315"/>
      <c r="O21" s="295"/>
      <c r="P21" s="24"/>
      <c r="Q21" s="24"/>
      <c r="R21" s="24" t="s">
        <v>135</v>
      </c>
      <c r="S21" s="24" t="s">
        <v>135</v>
      </c>
      <c r="X21" s="33"/>
      <c r="AG21" s="24" t="s">
        <v>19</v>
      </c>
      <c r="AH21" s="24" t="s">
        <v>19</v>
      </c>
      <c r="AI21" s="24" t="s">
        <v>19</v>
      </c>
      <c r="AJ21" s="24" t="s">
        <v>19</v>
      </c>
      <c r="AK21" s="24" t="s">
        <v>19</v>
      </c>
      <c r="AM21" s="24" t="s">
        <v>15</v>
      </c>
      <c r="AN21" s="24" t="s">
        <v>15</v>
      </c>
      <c r="AO21" s="24" t="s">
        <v>15</v>
      </c>
      <c r="AP21" s="24" t="s">
        <v>19</v>
      </c>
      <c r="BD21" s="33"/>
      <c r="BE21" s="33"/>
      <c r="BF21" s="33"/>
      <c r="BG21" s="33"/>
      <c r="BH21" s="33"/>
      <c r="BI21" s="33"/>
      <c r="BJ21" s="33"/>
      <c r="BK21" s="33"/>
      <c r="BL21" s="33"/>
      <c r="BP21" s="33" t="str">
        <f>VLOOKUP(B21,'employee list'!$C:$C,1,0)</f>
        <v>P00296</v>
      </c>
    </row>
    <row r="22" spans="1:68" x14ac:dyDescent="0.35">
      <c r="A22" s="196">
        <f>IF(B22="","-",SUBTOTAL(3,$B$3:B22))</f>
        <v>20</v>
      </c>
      <c r="B22" s="317" t="s">
        <v>138</v>
      </c>
      <c r="C22" s="316" t="str">
        <f>VLOOKUP(B22,'employee list'!$C:$D,2,0)</f>
        <v>Nguyễn Hữu Thắng</v>
      </c>
      <c r="D22" s="32" t="s">
        <v>195</v>
      </c>
      <c r="E22" s="199"/>
      <c r="F22" s="29" t="s">
        <v>277</v>
      </c>
      <c r="G22" s="85" t="s">
        <v>197</v>
      </c>
      <c r="H22" s="199" t="s">
        <v>204</v>
      </c>
      <c r="I22" s="217">
        <v>36882</v>
      </c>
      <c r="J22" s="32" t="s">
        <v>279</v>
      </c>
      <c r="K22" s="221" t="s">
        <v>282</v>
      </c>
      <c r="L22" s="206">
        <v>45259</v>
      </c>
      <c r="M22" s="295"/>
      <c r="N22" s="315"/>
      <c r="O22" s="295" t="s">
        <v>135</v>
      </c>
      <c r="P22" s="24" t="s">
        <v>135</v>
      </c>
      <c r="Q22" s="24" t="s">
        <v>135</v>
      </c>
      <c r="R22" s="33"/>
      <c r="X22" s="33"/>
      <c r="BP22" s="33" t="str">
        <f>VLOOKUP(B22,'employee list'!$C:$C,1,0)</f>
        <v>P00392</v>
      </c>
    </row>
    <row r="23" spans="1:68" x14ac:dyDescent="0.35">
      <c r="A23" s="196">
        <f>IF(B23="","-",SUBTOTAL(3,$B$3:B23))</f>
        <v>21</v>
      </c>
      <c r="B23" s="317" t="s">
        <v>82</v>
      </c>
      <c r="C23" s="316" t="str">
        <f>VLOOKUP(B23,'employee list'!$C:$D,2,0)</f>
        <v>Bùi Trắc Bảo</v>
      </c>
      <c r="D23" s="32" t="s">
        <v>195</v>
      </c>
      <c r="E23" s="32"/>
      <c r="F23" s="29" t="s">
        <v>277</v>
      </c>
      <c r="G23" s="85" t="s">
        <v>197</v>
      </c>
      <c r="H23" s="27" t="s">
        <v>204</v>
      </c>
      <c r="I23" s="81">
        <v>29817</v>
      </c>
      <c r="J23" s="27" t="s">
        <v>266</v>
      </c>
      <c r="K23" s="86">
        <v>842525288</v>
      </c>
      <c r="L23" s="206">
        <v>45337</v>
      </c>
      <c r="M23" s="295"/>
      <c r="N23" s="315"/>
      <c r="O23" s="295" t="s">
        <v>135</v>
      </c>
      <c r="P23" s="24" t="s">
        <v>135</v>
      </c>
      <c r="Q23" s="24" t="s">
        <v>135</v>
      </c>
      <c r="R23" s="33"/>
      <c r="X23" s="33"/>
      <c r="BB23" s="24" t="s">
        <v>19</v>
      </c>
      <c r="BP23" s="33" t="str">
        <f>VLOOKUP(B23,'employee list'!$C:$C,1,0)</f>
        <v>P00323</v>
      </c>
    </row>
    <row r="24" spans="1:68" x14ac:dyDescent="0.35">
      <c r="A24" s="196">
        <f>IF(B24="","-",SUBTOTAL(3,$B$3:B24))</f>
        <v>22</v>
      </c>
      <c r="B24" s="317" t="s">
        <v>94</v>
      </c>
      <c r="C24" s="363" t="str">
        <f>VLOOKUP(B24,'employee list'!$C:$D,2,0)</f>
        <v>Lương Thị Thu Thuỷ</v>
      </c>
      <c r="D24" s="32" t="s">
        <v>195</v>
      </c>
      <c r="E24" s="32"/>
      <c r="F24" s="29" t="s">
        <v>277</v>
      </c>
      <c r="G24" s="85" t="s">
        <v>197</v>
      </c>
      <c r="H24" s="27" t="s">
        <v>198</v>
      </c>
      <c r="I24" s="81"/>
      <c r="J24" s="27"/>
      <c r="K24" s="86"/>
      <c r="L24" s="206">
        <v>45544</v>
      </c>
      <c r="P24" s="24"/>
      <c r="Q24" s="24"/>
      <c r="R24" s="33"/>
      <c r="X24" s="33" t="s">
        <v>139</v>
      </c>
      <c r="Y24" s="24" t="s">
        <v>139</v>
      </c>
      <c r="Z24" s="24" t="s">
        <v>139</v>
      </c>
      <c r="AA24" s="24" t="s">
        <v>139</v>
      </c>
      <c r="AB24" s="24" t="s">
        <v>139</v>
      </c>
      <c r="AC24" s="24" t="s">
        <v>139</v>
      </c>
      <c r="AD24" s="24" t="s">
        <v>139</v>
      </c>
      <c r="AE24" s="24" t="s">
        <v>139</v>
      </c>
      <c r="AF24" s="24" t="s">
        <v>139</v>
      </c>
      <c r="AG24" s="24" t="s">
        <v>139</v>
      </c>
      <c r="AH24" s="24" t="s">
        <v>139</v>
      </c>
      <c r="AI24" s="24" t="s">
        <v>139</v>
      </c>
      <c r="AJ24" s="24" t="s">
        <v>139</v>
      </c>
      <c r="AK24" s="24" t="s">
        <v>139</v>
      </c>
      <c r="AL24" s="24" t="s">
        <v>139</v>
      </c>
      <c r="AM24" s="24" t="s">
        <v>139</v>
      </c>
      <c r="AN24" s="24" t="s">
        <v>139</v>
      </c>
      <c r="AO24" s="24" t="s">
        <v>139</v>
      </c>
      <c r="AP24" s="24" t="s">
        <v>139</v>
      </c>
      <c r="AQ24" s="24" t="s">
        <v>139</v>
      </c>
      <c r="AR24" s="24" t="s">
        <v>139</v>
      </c>
      <c r="AT24" s="24" t="s">
        <v>139</v>
      </c>
      <c r="AU24" s="24" t="s">
        <v>139</v>
      </c>
      <c r="AV24" s="24" t="s">
        <v>139</v>
      </c>
      <c r="AW24" s="24" t="s">
        <v>139</v>
      </c>
      <c r="AX24" s="24" t="s">
        <v>139</v>
      </c>
      <c r="AY24" s="24" t="s">
        <v>139</v>
      </c>
      <c r="AZ24" s="24" t="s">
        <v>139</v>
      </c>
      <c r="BA24" s="24" t="s">
        <v>139</v>
      </c>
      <c r="BB24" s="24" t="s">
        <v>139</v>
      </c>
      <c r="BC24" s="24" t="s">
        <v>139</v>
      </c>
      <c r="BD24" s="24" t="s">
        <v>139</v>
      </c>
      <c r="BP24" s="33" t="str">
        <f>VLOOKUP(B24,'employee list'!$C:$C,1,0)</f>
        <v>P00355</v>
      </c>
    </row>
    <row r="25" spans="1:68" x14ac:dyDescent="0.35">
      <c r="A25" s="196">
        <f>IF(B25="","-",SUBTOTAL(3,$B$3:B25))</f>
        <v>23</v>
      </c>
      <c r="B25" s="317" t="s">
        <v>100</v>
      </c>
      <c r="C25" s="316" t="str">
        <f>VLOOKUP(B25,'employee list'!$C:$D,2,0)</f>
        <v>Đinh Thị Kim Liên</v>
      </c>
      <c r="D25" s="32" t="s">
        <v>195</v>
      </c>
      <c r="E25" s="32"/>
      <c r="F25" s="29" t="s">
        <v>277</v>
      </c>
      <c r="G25" s="32" t="s">
        <v>197</v>
      </c>
      <c r="H25" s="27" t="s">
        <v>204</v>
      </c>
      <c r="I25" s="81"/>
      <c r="J25" s="27"/>
      <c r="K25" s="86"/>
      <c r="L25" s="206">
        <v>45548</v>
      </c>
      <c r="P25" s="24"/>
      <c r="Q25" s="24"/>
      <c r="R25" s="33"/>
      <c r="X25" s="33"/>
      <c r="Y25" s="24" t="s">
        <v>19</v>
      </c>
      <c r="Z25" s="24" t="s">
        <v>19</v>
      </c>
      <c r="AA25" s="24" t="s">
        <v>19</v>
      </c>
      <c r="AB25" s="24" t="s">
        <v>19</v>
      </c>
      <c r="AC25" s="24" t="s">
        <v>19</v>
      </c>
      <c r="AD25" s="24" t="s">
        <v>19</v>
      </c>
      <c r="AE25" s="24" t="s">
        <v>19</v>
      </c>
      <c r="AF25" s="24" t="s">
        <v>19</v>
      </c>
      <c r="AG25" s="24" t="s">
        <v>19</v>
      </c>
      <c r="AH25" s="24" t="s">
        <v>19</v>
      </c>
      <c r="AI25" s="24" t="s">
        <v>19</v>
      </c>
      <c r="AJ25" s="24" t="s">
        <v>19</v>
      </c>
      <c r="AK25" s="24" t="s">
        <v>19</v>
      </c>
      <c r="AM25" s="24" t="s">
        <v>19</v>
      </c>
      <c r="AN25" s="24" t="s">
        <v>19</v>
      </c>
      <c r="AO25" s="24" t="s">
        <v>19</v>
      </c>
      <c r="AP25" s="24" t="s">
        <v>19</v>
      </c>
      <c r="AQ25" s="24" t="s">
        <v>19</v>
      </c>
      <c r="AR25" s="24" t="s">
        <v>19</v>
      </c>
      <c r="AT25" s="24" t="s">
        <v>19</v>
      </c>
      <c r="AU25" s="24" t="s">
        <v>19</v>
      </c>
      <c r="BP25" s="33" t="str">
        <f>VLOOKUP(B25,'employee list'!$C:$C,1,0)</f>
        <v>P00360</v>
      </c>
    </row>
    <row r="26" spans="1:68" x14ac:dyDescent="0.35">
      <c r="A26" s="196">
        <f>IF(B26="","-",SUBTOTAL(3,$B$3:B26))</f>
        <v>24</v>
      </c>
      <c r="B26" s="317" t="s">
        <v>132</v>
      </c>
      <c r="C26" s="316" t="str">
        <f>VLOOKUP(B26,'employee list'!$C:$D,2,0)</f>
        <v>Đặng Thị Quyên</v>
      </c>
      <c r="D26" s="32" t="s">
        <v>195</v>
      </c>
      <c r="E26" s="199"/>
      <c r="F26" s="29" t="s">
        <v>277</v>
      </c>
      <c r="G26" s="85"/>
      <c r="H26" s="199"/>
      <c r="I26" s="200"/>
      <c r="J26" s="200"/>
      <c r="K26" s="221"/>
      <c r="L26" s="206">
        <v>45569</v>
      </c>
      <c r="P26" s="24"/>
      <c r="Q26" s="24"/>
      <c r="R26" s="33"/>
      <c r="X26" s="33"/>
      <c r="AM26" s="24" t="s">
        <v>19</v>
      </c>
      <c r="BP26" s="33" t="str">
        <f>VLOOKUP(B26,'employee list'!$C:$C,1,0)</f>
        <v>P00390</v>
      </c>
    </row>
    <row r="27" spans="1:68" x14ac:dyDescent="0.35">
      <c r="A27" s="196">
        <f>IF(B27="","-",SUBTOTAL(3,$B$3:B27))</f>
        <v>25</v>
      </c>
      <c r="B27" s="317" t="s">
        <v>140</v>
      </c>
      <c r="C27" s="364" t="s">
        <v>301</v>
      </c>
      <c r="D27" s="32"/>
      <c r="E27" s="199"/>
      <c r="F27" s="29"/>
      <c r="G27" s="85"/>
      <c r="H27" s="199"/>
      <c r="I27" s="217"/>
      <c r="J27" s="32"/>
      <c r="K27" s="221"/>
      <c r="L27" s="206"/>
      <c r="N27" s="233">
        <v>1</v>
      </c>
      <c r="P27" s="24"/>
      <c r="Q27" s="24"/>
      <c r="S27" s="24"/>
      <c r="X27" s="33"/>
      <c r="BD27" s="33"/>
      <c r="BE27" s="33"/>
      <c r="BF27" s="33"/>
      <c r="BG27" s="33"/>
      <c r="BH27" s="33"/>
      <c r="BI27" s="33"/>
      <c r="BJ27" s="33"/>
      <c r="BK27" s="33"/>
      <c r="BL27" s="33"/>
    </row>
    <row r="28" spans="1:68" x14ac:dyDescent="0.35">
      <c r="A28" s="196">
        <f>IF(B28="","-",SUBTOTAL(3,$B$3:B28))</f>
        <v>26</v>
      </c>
      <c r="B28" s="317" t="s">
        <v>142</v>
      </c>
      <c r="C28" s="363" t="str">
        <f>VLOOKUP(B28,'employee list'!$C:$D,2,0)</f>
        <v>Phạm Đức Mạnh Cường</v>
      </c>
      <c r="D28" s="227" t="s">
        <v>298</v>
      </c>
      <c r="E28" s="227" t="s">
        <v>303</v>
      </c>
      <c r="F28" s="226" t="s">
        <v>300</v>
      </c>
      <c r="G28" s="228" t="s">
        <v>197</v>
      </c>
      <c r="H28" s="227" t="s">
        <v>291</v>
      </c>
      <c r="I28" s="229"/>
      <c r="J28" s="229"/>
      <c r="K28" s="230"/>
      <c r="L28" s="231">
        <v>46077</v>
      </c>
      <c r="M28" s="24">
        <v>4</v>
      </c>
      <c r="N28" s="233">
        <v>2</v>
      </c>
      <c r="P28" s="24"/>
      <c r="Q28" s="24"/>
      <c r="R28" s="24" t="s">
        <v>135</v>
      </c>
      <c r="S28" s="24" t="s">
        <v>135</v>
      </c>
      <c r="X28" s="33"/>
      <c r="AC28" s="24" t="s">
        <v>15</v>
      </c>
      <c r="BD28" s="33"/>
      <c r="BE28" s="33"/>
      <c r="BF28" s="33"/>
      <c r="BG28" s="33"/>
      <c r="BH28" s="33"/>
      <c r="BI28" s="33"/>
      <c r="BJ28" s="33"/>
      <c r="BK28" s="33"/>
      <c r="BL28" s="33"/>
      <c r="BP28" s="33" t="str">
        <f>VLOOKUP(B28,'employee list'!$C:$C,1,0)</f>
        <v>OS-1089</v>
      </c>
    </row>
    <row r="29" spans="1:68" x14ac:dyDescent="0.35">
      <c r="A29" s="196">
        <f>IF(B29="","-",SUBTOTAL(3,$B$3:B29))</f>
        <v>27</v>
      </c>
      <c r="B29" s="317" t="s">
        <v>148</v>
      </c>
      <c r="C29" s="316" t="str">
        <f>VLOOKUP(B29,'employee list'!$C:$D,2,0)</f>
        <v>Nguyễn Thị Chặn</v>
      </c>
      <c r="D29" s="227" t="s">
        <v>298</v>
      </c>
      <c r="E29" s="227" t="s">
        <v>317</v>
      </c>
      <c r="F29" s="226" t="s">
        <v>300</v>
      </c>
      <c r="G29" s="228" t="s">
        <v>197</v>
      </c>
      <c r="H29" s="227" t="s">
        <v>309</v>
      </c>
      <c r="I29" s="229"/>
      <c r="J29" s="229"/>
      <c r="K29" s="230"/>
      <c r="L29" s="231">
        <v>46078</v>
      </c>
      <c r="M29" s="24">
        <v>9</v>
      </c>
      <c r="N29" s="233">
        <v>3</v>
      </c>
      <c r="P29" s="24"/>
      <c r="Q29" s="24"/>
      <c r="R29" s="24" t="s">
        <v>135</v>
      </c>
      <c r="S29" s="24" t="s">
        <v>135</v>
      </c>
      <c r="X29" s="33"/>
      <c r="BD29" s="33"/>
      <c r="BE29" s="33"/>
      <c r="BF29" s="33"/>
      <c r="BG29" s="33"/>
      <c r="BH29" s="33"/>
      <c r="BI29" s="33"/>
      <c r="BJ29" s="33"/>
      <c r="BK29" s="33"/>
      <c r="BL29" s="33"/>
      <c r="BP29" s="33" t="str">
        <f>VLOOKUP(B29,'employee list'!$C:$C,1,0)</f>
        <v>OS-1108</v>
      </c>
    </row>
    <row r="30" spans="1:68" x14ac:dyDescent="0.35">
      <c r="A30" s="196">
        <f>IF(B30="","-",SUBTOTAL(3,$B$3:B30))</f>
        <v>28</v>
      </c>
      <c r="B30" s="317" t="s">
        <v>147</v>
      </c>
      <c r="C30" s="363" t="str">
        <f>VLOOKUP(B30,'employee list'!$C:$D,2,0)</f>
        <v>Đỗ Thị Thuỷ</v>
      </c>
      <c r="D30" s="227" t="s">
        <v>298</v>
      </c>
      <c r="E30" s="227" t="s">
        <v>317</v>
      </c>
      <c r="F30" s="226" t="s">
        <v>300</v>
      </c>
      <c r="G30" s="228" t="s">
        <v>197</v>
      </c>
      <c r="H30" s="227" t="s">
        <v>309</v>
      </c>
      <c r="I30" s="229"/>
      <c r="J30" s="229"/>
      <c r="K30" s="230"/>
      <c r="L30" s="231">
        <v>46078</v>
      </c>
      <c r="M30" s="24">
        <v>11</v>
      </c>
      <c r="N30" s="233">
        <v>4</v>
      </c>
      <c r="O30" s="24" t="s">
        <v>135</v>
      </c>
      <c r="P30" s="24" t="s">
        <v>135</v>
      </c>
      <c r="Q30" s="24" t="s">
        <v>135</v>
      </c>
      <c r="R30" s="33"/>
      <c r="X30" s="33"/>
      <c r="BP30" s="33" t="str">
        <f>VLOOKUP(B30,'employee list'!$C:$C,1,0)</f>
        <v>OS-1106</v>
      </c>
    </row>
    <row r="31" spans="1:68" x14ac:dyDescent="0.35">
      <c r="A31" s="196">
        <f>IF(B31="","-",SUBTOTAL(3,$B$3:B31))</f>
        <v>29</v>
      </c>
      <c r="B31" s="317" t="s">
        <v>146</v>
      </c>
      <c r="C31" s="316" t="str">
        <f>VLOOKUP(B31,'employee list'!$C:$D,2,0)</f>
        <v>Đào Văn Phu</v>
      </c>
      <c r="D31" s="227" t="s">
        <v>298</v>
      </c>
      <c r="E31" s="227" t="s">
        <v>317</v>
      </c>
      <c r="F31" s="226" t="s">
        <v>300</v>
      </c>
      <c r="G31" s="228" t="s">
        <v>197</v>
      </c>
      <c r="H31" s="227" t="s">
        <v>291</v>
      </c>
      <c r="I31" s="229"/>
      <c r="J31" s="229"/>
      <c r="K31" s="230"/>
      <c r="L31" s="231">
        <v>46078</v>
      </c>
      <c r="M31" s="24">
        <v>12</v>
      </c>
      <c r="N31" s="233">
        <v>5</v>
      </c>
      <c r="O31" s="24" t="s">
        <v>135</v>
      </c>
      <c r="P31" s="24" t="s">
        <v>135</v>
      </c>
      <c r="Q31" s="24" t="s">
        <v>135</v>
      </c>
      <c r="R31" s="33"/>
      <c r="X31" s="33"/>
      <c r="BP31" s="33" t="str">
        <f>VLOOKUP(B31,'employee list'!$C:$C,1,0)</f>
        <v>OS-1105</v>
      </c>
    </row>
    <row r="32" spans="1:68" x14ac:dyDescent="0.35">
      <c r="A32" s="196">
        <f>IF(B32="","-",SUBTOTAL(3,$B$3:B32))</f>
        <v>30</v>
      </c>
      <c r="B32" s="317" t="s">
        <v>145</v>
      </c>
      <c r="C32" s="316" t="str">
        <f>VLOOKUP(B32,'employee list'!$C:$D,2,0)</f>
        <v>Vũ Thị Mến</v>
      </c>
      <c r="D32" s="227" t="s">
        <v>298</v>
      </c>
      <c r="E32" s="227" t="s">
        <v>317</v>
      </c>
      <c r="F32" s="226" t="s">
        <v>300</v>
      </c>
      <c r="G32" s="228" t="s">
        <v>197</v>
      </c>
      <c r="H32" s="227" t="s">
        <v>309</v>
      </c>
      <c r="I32" s="229"/>
      <c r="J32" s="229"/>
      <c r="K32" s="230"/>
      <c r="L32" s="231">
        <v>46078</v>
      </c>
      <c r="M32" s="24">
        <v>13</v>
      </c>
      <c r="N32" s="233">
        <v>6</v>
      </c>
      <c r="P32" s="24" t="s">
        <v>469</v>
      </c>
      <c r="Q32" s="24"/>
      <c r="R32" s="24" t="s">
        <v>135</v>
      </c>
      <c r="S32" s="24" t="s">
        <v>135</v>
      </c>
      <c r="X32" s="33"/>
      <c r="AD32" s="24" t="s">
        <v>15</v>
      </c>
      <c r="AR32" s="24" t="s">
        <v>19</v>
      </c>
      <c r="BD32" s="33"/>
      <c r="BE32" s="33"/>
      <c r="BF32" s="33"/>
      <c r="BG32" s="33"/>
      <c r="BH32" s="33"/>
      <c r="BI32" s="33"/>
      <c r="BJ32" s="33"/>
      <c r="BK32" s="33"/>
      <c r="BL32" s="33"/>
      <c r="BP32" s="33" t="str">
        <f>VLOOKUP(B32,'employee list'!$C:$C,1,0)</f>
        <v>OS-1104</v>
      </c>
    </row>
    <row r="33" spans="1:68" x14ac:dyDescent="0.35">
      <c r="A33" s="196">
        <f>IF(B33="","-",SUBTOTAL(3,$B$3:B33))</f>
        <v>31</v>
      </c>
      <c r="B33" s="317" t="s">
        <v>144</v>
      </c>
      <c r="C33" s="316" t="str">
        <f>VLOOKUP(B33,'employee list'!$C:$D,2,0)</f>
        <v>Vũ Văn Phước</v>
      </c>
      <c r="D33" s="227" t="s">
        <v>298</v>
      </c>
      <c r="E33" s="227" t="s">
        <v>317</v>
      </c>
      <c r="F33" s="226" t="s">
        <v>300</v>
      </c>
      <c r="G33" s="228" t="s">
        <v>197</v>
      </c>
      <c r="H33" s="227" t="s">
        <v>291</v>
      </c>
      <c r="I33" s="229"/>
      <c r="J33" s="229"/>
      <c r="K33" s="230"/>
      <c r="L33" s="231">
        <v>46078</v>
      </c>
      <c r="M33" s="24">
        <v>14</v>
      </c>
      <c r="N33" s="233">
        <v>7</v>
      </c>
      <c r="P33" s="24"/>
      <c r="Q33" s="24"/>
      <c r="R33" s="24" t="s">
        <v>135</v>
      </c>
      <c r="S33" s="24" t="s">
        <v>135</v>
      </c>
      <c r="X33" s="33"/>
      <c r="BD33" s="33"/>
      <c r="BE33" s="33"/>
      <c r="BF33" s="33"/>
      <c r="BG33" s="33"/>
      <c r="BH33" s="33"/>
      <c r="BI33" s="33"/>
      <c r="BJ33" s="33"/>
      <c r="BK33" s="33"/>
      <c r="BL33" s="33"/>
      <c r="BP33" s="33" t="str">
        <f>VLOOKUP(B33,'employee list'!$C:$C,1,0)</f>
        <v>OS-1103</v>
      </c>
    </row>
    <row r="34" spans="1:68" x14ac:dyDescent="0.35">
      <c r="A34" s="196">
        <f>IF(B34="","-",SUBTOTAL(3,$B$3:B34))</f>
        <v>32</v>
      </c>
      <c r="B34" s="317" t="s">
        <v>143</v>
      </c>
      <c r="C34" s="316" t="str">
        <f>VLOOKUP(B34,'employee list'!$C:$D,2,0)</f>
        <v>Nguyễn Thị Tám</v>
      </c>
      <c r="D34" s="227" t="s">
        <v>298</v>
      </c>
      <c r="E34" s="227" t="s">
        <v>303</v>
      </c>
      <c r="F34" s="226" t="s">
        <v>300</v>
      </c>
      <c r="G34" s="228" t="s">
        <v>197</v>
      </c>
      <c r="H34" s="227" t="s">
        <v>309</v>
      </c>
      <c r="I34" s="229"/>
      <c r="J34" s="229"/>
      <c r="K34" s="230"/>
      <c r="L34" s="231">
        <v>46078</v>
      </c>
      <c r="M34" s="24">
        <v>18</v>
      </c>
      <c r="N34" s="233">
        <v>8</v>
      </c>
      <c r="P34" s="24"/>
      <c r="Q34" s="24"/>
      <c r="R34" s="24" t="s">
        <v>135</v>
      </c>
      <c r="S34" s="24" t="s">
        <v>135</v>
      </c>
      <c r="X34" s="33"/>
      <c r="BD34" s="33"/>
      <c r="BE34" s="33"/>
      <c r="BF34" s="33"/>
      <c r="BG34" s="33"/>
      <c r="BH34" s="33"/>
      <c r="BI34" s="33"/>
      <c r="BJ34" s="33"/>
      <c r="BK34" s="33"/>
      <c r="BL34" s="33"/>
      <c r="BP34" s="33" t="str">
        <f>VLOOKUP(B34,'employee list'!$C:$C,1,0)</f>
        <v>OS-1093</v>
      </c>
    </row>
    <row r="35" spans="1:68" x14ac:dyDescent="0.35">
      <c r="A35" s="196">
        <f>IF(B35="","-",SUBTOTAL(3,$B$3:B35))</f>
        <v>33</v>
      </c>
      <c r="B35" s="317" t="s">
        <v>151</v>
      </c>
      <c r="C35" s="316" t="str">
        <f>VLOOKUP(B35,'employee list'!$C:$D,2,0)</f>
        <v>Nguyễn Văn Kỳ</v>
      </c>
      <c r="D35" s="227" t="s">
        <v>298</v>
      </c>
      <c r="E35" s="227" t="s">
        <v>317</v>
      </c>
      <c r="F35" s="226" t="s">
        <v>300</v>
      </c>
      <c r="G35" s="228" t="s">
        <v>197</v>
      </c>
      <c r="H35" s="227">
        <v>0</v>
      </c>
      <c r="I35" s="229"/>
      <c r="J35" s="229"/>
      <c r="K35" s="230"/>
      <c r="L35" s="231">
        <v>46080</v>
      </c>
      <c r="M35" s="24">
        <v>64</v>
      </c>
      <c r="N35" s="233">
        <v>9</v>
      </c>
      <c r="P35" s="24"/>
      <c r="Q35" s="24"/>
      <c r="R35" s="33"/>
      <c r="X35" s="33"/>
      <c r="AE35" s="24" t="s">
        <v>15</v>
      </c>
      <c r="AJ35" s="24" t="s">
        <v>470</v>
      </c>
      <c r="BP35" s="33" t="str">
        <f>VLOOKUP(B35,'employee list'!$C:$C,1,0)</f>
        <v>OS-1135</v>
      </c>
    </row>
    <row r="36" spans="1:68" x14ac:dyDescent="0.35">
      <c r="A36" s="196">
        <f>IF(B36="","-",SUBTOTAL(3,$B$3:B36))</f>
        <v>34</v>
      </c>
      <c r="B36" s="321" t="s">
        <v>154</v>
      </c>
      <c r="C36" s="363" t="str">
        <f>VLOOKUP(B36,'employee list'!$C:$D,2,0)</f>
        <v>Phạm Văn Quyền</v>
      </c>
      <c r="D36" s="295" t="s">
        <v>298</v>
      </c>
      <c r="E36" s="295" t="s">
        <v>299</v>
      </c>
      <c r="F36" s="66" t="s">
        <v>394</v>
      </c>
      <c r="G36" s="295" t="s">
        <v>197</v>
      </c>
      <c r="H36" s="295"/>
      <c r="I36" s="296"/>
      <c r="J36" s="296"/>
      <c r="K36" s="297"/>
      <c r="L36" s="298">
        <v>46083</v>
      </c>
      <c r="M36" s="295">
        <v>80</v>
      </c>
      <c r="N36" s="233">
        <v>10</v>
      </c>
      <c r="P36" s="24"/>
      <c r="Q36" s="24"/>
      <c r="R36" s="33"/>
      <c r="X36" s="33"/>
      <c r="BP36" s="33" t="str">
        <f>VLOOKUP(B36,'employee list'!$C:$C,1,0)</f>
        <v>OS-1241</v>
      </c>
    </row>
    <row r="37" spans="1:68" x14ac:dyDescent="0.35">
      <c r="A37" s="196">
        <f>IF(B37="","-",SUBTOTAL(3,$B$3:B37))</f>
        <v>35</v>
      </c>
      <c r="B37" s="321" t="s">
        <v>153</v>
      </c>
      <c r="C37" s="316" t="str">
        <f>VLOOKUP(B37,'employee list'!$C:$D,2,0)</f>
        <v>Trần Quốc Tuấn</v>
      </c>
      <c r="D37" s="295" t="s">
        <v>298</v>
      </c>
      <c r="E37" s="295" t="s">
        <v>299</v>
      </c>
      <c r="F37" s="66" t="s">
        <v>396</v>
      </c>
      <c r="G37" s="295" t="s">
        <v>197</v>
      </c>
      <c r="H37" s="295"/>
      <c r="I37" s="296"/>
      <c r="J37" s="296"/>
      <c r="K37" s="297"/>
      <c r="L37" s="298">
        <v>46083</v>
      </c>
      <c r="M37" s="295">
        <v>81</v>
      </c>
      <c r="N37" s="233">
        <v>11</v>
      </c>
      <c r="P37" s="24"/>
      <c r="Q37" s="24"/>
      <c r="R37" s="33"/>
      <c r="X37" s="33"/>
      <c r="AT37" s="24" t="s">
        <v>15</v>
      </c>
      <c r="BP37" s="33" t="str">
        <f>VLOOKUP(B37,'employee list'!$C:$C,1,0)</f>
        <v>OS-1240</v>
      </c>
    </row>
    <row r="38" spans="1:68" x14ac:dyDescent="0.35">
      <c r="A38" s="196">
        <f>IF(B38="","-",SUBTOTAL(3,$B$3:B38))</f>
        <v>36</v>
      </c>
      <c r="B38" s="321" t="s">
        <v>152</v>
      </c>
      <c r="C38" s="316" t="str">
        <f>VLOOKUP(B38,'employee list'!$C:$D,2,0)</f>
        <v>Cao Thị Nhàn</v>
      </c>
      <c r="D38" s="295"/>
      <c r="E38" s="295"/>
      <c r="F38" s="66"/>
      <c r="G38" s="296"/>
      <c r="H38" s="295"/>
      <c r="I38" s="296"/>
      <c r="J38" s="296"/>
      <c r="K38" s="297"/>
      <c r="L38" s="298"/>
      <c r="M38" s="295"/>
      <c r="N38" s="233">
        <v>12</v>
      </c>
      <c r="BP38" s="33" t="str">
        <f>VLOOKUP(B38,'employee list'!$C:$C,1,0)</f>
        <v>OS-1209</v>
      </c>
    </row>
    <row r="39" spans="1:68" x14ac:dyDescent="0.35">
      <c r="A39" s="196">
        <f>IF(B39="","-",SUBTOTAL(3,$B$3:B39))</f>
        <v>37</v>
      </c>
      <c r="B39" s="317" t="s">
        <v>156</v>
      </c>
      <c r="C39" s="321" t="s">
        <v>157</v>
      </c>
      <c r="N39" s="233">
        <v>13</v>
      </c>
      <c r="BP39" s="33" t="str">
        <f>VLOOKUP(B39,'employee list'!$C:$C,1,0)</f>
        <v>OS-1265</v>
      </c>
    </row>
    <row r="40" spans="1:68" ht="15.5" x14ac:dyDescent="0.35">
      <c r="A40" s="196">
        <f>IF(B40="","-",SUBTOTAL(3,$B$3:B40))</f>
        <v>38</v>
      </c>
      <c r="B40" s="313" t="s">
        <v>160</v>
      </c>
      <c r="C40" s="66" t="s">
        <v>161</v>
      </c>
      <c r="N40" s="233">
        <v>14</v>
      </c>
      <c r="BP40" s="33" t="str">
        <f>VLOOKUP(B40,'employee list'!$C:$C,1,0)</f>
        <v>OS-1274</v>
      </c>
    </row>
    <row r="41" spans="1:68" ht="15.5" x14ac:dyDescent="0.35">
      <c r="A41" s="196">
        <f>IF(B41="","-",SUBTOTAL(3,$B$3:B41))</f>
        <v>39</v>
      </c>
      <c r="B41" s="313" t="s">
        <v>162</v>
      </c>
      <c r="C41" s="352" t="s">
        <v>163</v>
      </c>
      <c r="N41" s="233">
        <v>15</v>
      </c>
      <c r="BP41" s="33" t="str">
        <f>VLOOKUP(B41,'employee list'!$C:$C,1,0)</f>
        <v>OS-1279</v>
      </c>
    </row>
    <row r="42" spans="1:68" ht="15.5" x14ac:dyDescent="0.35">
      <c r="A42" s="196">
        <f>IF(B42="","-",SUBTOTAL(3,$B$3:B42))</f>
        <v>40</v>
      </c>
      <c r="B42" s="313" t="s">
        <v>165</v>
      </c>
      <c r="C42" s="66" t="s">
        <v>166</v>
      </c>
      <c r="N42" s="233">
        <v>17</v>
      </c>
    </row>
    <row r="43" spans="1:68" ht="15.5" x14ac:dyDescent="0.35">
      <c r="A43" s="196">
        <f>IF(B43="","-",SUBTOTAL(3,$B$3:B43))</f>
        <v>41</v>
      </c>
      <c r="B43" s="313" t="s">
        <v>167</v>
      </c>
      <c r="C43" s="66" t="s">
        <v>168</v>
      </c>
      <c r="N43" s="233">
        <v>18</v>
      </c>
    </row>
    <row r="44" spans="1:68" ht="15.5" x14ac:dyDescent="0.35">
      <c r="A44" s="196">
        <f>IF(B44="","-",SUBTOTAL(3,$B$3:B44))</f>
        <v>42</v>
      </c>
      <c r="B44" s="313" t="s">
        <v>169</v>
      </c>
      <c r="C44" s="66" t="s">
        <v>170</v>
      </c>
      <c r="N44" s="233">
        <v>19</v>
      </c>
    </row>
    <row r="45" spans="1:68" ht="15.5" x14ac:dyDescent="0.35">
      <c r="A45" s="196">
        <f>IF(B45="","-",SUBTOTAL(3,$B$3:B45))</f>
        <v>43</v>
      </c>
      <c r="B45" s="313" t="s">
        <v>171</v>
      </c>
      <c r="C45" s="66" t="s">
        <v>172</v>
      </c>
      <c r="N45" s="233">
        <v>20</v>
      </c>
    </row>
    <row r="46" spans="1:68" ht="15.5" x14ac:dyDescent="0.35">
      <c r="A46" s="196">
        <f>IF(B46="","-",SUBTOTAL(3,$B$3:B46))</f>
        <v>44</v>
      </c>
      <c r="B46" s="313" t="s">
        <v>173</v>
      </c>
      <c r="C46" s="352" t="s">
        <v>174</v>
      </c>
      <c r="N46" s="233">
        <v>21</v>
      </c>
    </row>
    <row r="47" spans="1:68" ht="15.5" x14ac:dyDescent="0.35">
      <c r="A47" s="196">
        <f>IF(B47="","-",SUBTOTAL(3,$B$3:B47))</f>
        <v>45</v>
      </c>
      <c r="B47" s="313" t="s">
        <v>175</v>
      </c>
      <c r="C47" s="66" t="s">
        <v>176</v>
      </c>
      <c r="N47" s="233">
        <v>22</v>
      </c>
    </row>
    <row r="48" spans="1:68" ht="15.5" x14ac:dyDescent="0.35">
      <c r="A48" s="196">
        <f>IF(B48="","-",SUBTOTAL(3,$B$3:B48))</f>
        <v>46</v>
      </c>
      <c r="B48" s="313" t="s">
        <v>179</v>
      </c>
      <c r="C48" s="66" t="s">
        <v>180</v>
      </c>
      <c r="N48" s="233">
        <v>23</v>
      </c>
    </row>
    <row r="49" spans="1:14" ht="15.5" x14ac:dyDescent="0.35">
      <c r="A49" s="196">
        <f>IF(B49="","-",SUBTOTAL(3,$B$3:B49))</f>
        <v>47</v>
      </c>
      <c r="B49" s="313" t="s">
        <v>551</v>
      </c>
      <c r="C49" s="66" t="s">
        <v>552</v>
      </c>
      <c r="N49" s="233">
        <v>24</v>
      </c>
    </row>
    <row r="50" spans="1:14" ht="15.5" x14ac:dyDescent="0.35">
      <c r="A50" s="196">
        <f>IF(B50="","-",SUBTOTAL(3,$B$3:B50))</f>
        <v>48</v>
      </c>
      <c r="B50" s="313" t="s">
        <v>553</v>
      </c>
      <c r="C50" s="66" t="s">
        <v>554</v>
      </c>
      <c r="N50" s="233">
        <v>25</v>
      </c>
    </row>
    <row r="51" spans="1:14" ht="15.5" x14ac:dyDescent="0.35">
      <c r="A51" s="196">
        <f>IF(B51="","-",SUBTOTAL(3,$B$3:B51))</f>
        <v>49</v>
      </c>
      <c r="B51" s="313" t="s">
        <v>561</v>
      </c>
      <c r="C51" s="66" t="s">
        <v>562</v>
      </c>
      <c r="N51" s="233">
        <v>29</v>
      </c>
    </row>
    <row r="52" spans="1:14" ht="15.5" x14ac:dyDescent="0.35">
      <c r="A52" s="196">
        <f>IF(B52="","-",SUBTOTAL(3,$B$3:B52))</f>
        <v>50</v>
      </c>
      <c r="B52" s="313" t="s">
        <v>563</v>
      </c>
      <c r="C52" s="352" t="s">
        <v>564</v>
      </c>
      <c r="N52" s="233">
        <v>30</v>
      </c>
    </row>
    <row r="53" spans="1:14" ht="15.5" x14ac:dyDescent="0.35">
      <c r="A53" s="196">
        <f>IF(B53="","-",SUBTOTAL(3,$B$3:B53))</f>
        <v>51</v>
      </c>
      <c r="B53" s="313" t="s">
        <v>569</v>
      </c>
      <c r="C53" s="66" t="s">
        <v>570</v>
      </c>
      <c r="N53" s="233">
        <v>33</v>
      </c>
    </row>
    <row r="54" spans="1:14" ht="15.5" x14ac:dyDescent="0.35">
      <c r="A54" s="196">
        <f>IF(B54="","-",SUBTOTAL(3,$B$3:B54))</f>
        <v>52</v>
      </c>
      <c r="B54" s="313" t="s">
        <v>575</v>
      </c>
      <c r="C54" s="66" t="s">
        <v>576</v>
      </c>
      <c r="N54" s="233">
        <v>36</v>
      </c>
    </row>
    <row r="55" spans="1:14" ht="15.5" x14ac:dyDescent="0.35">
      <c r="A55" s="196">
        <f>IF(B55="","-",SUBTOTAL(3,$B$3:B55))</f>
        <v>53</v>
      </c>
      <c r="B55" s="313" t="s">
        <v>577</v>
      </c>
      <c r="C55" s="66" t="s">
        <v>578</v>
      </c>
      <c r="N55" s="233">
        <v>37</v>
      </c>
    </row>
    <row r="56" spans="1:14" ht="15.5" x14ac:dyDescent="0.35">
      <c r="A56" s="196">
        <f>IF(B56="","-",SUBTOTAL(3,$B$3:B56))</f>
        <v>54</v>
      </c>
      <c r="B56" s="313" t="s">
        <v>579</v>
      </c>
      <c r="C56" s="66" t="s">
        <v>580</v>
      </c>
      <c r="N56" s="233">
        <v>38</v>
      </c>
    </row>
    <row r="57" spans="1:14" ht="15.5" x14ac:dyDescent="0.35">
      <c r="A57" s="196">
        <f>IF(B57="","-",SUBTOTAL(3,$B$3:B57))</f>
        <v>55</v>
      </c>
      <c r="B57" s="313" t="s">
        <v>581</v>
      </c>
      <c r="C57" s="66" t="s">
        <v>582</v>
      </c>
      <c r="N57" s="233">
        <v>39</v>
      </c>
    </row>
    <row r="58" spans="1:14" ht="15.5" x14ac:dyDescent="0.35">
      <c r="A58" s="196">
        <f>IF(B58="","-",SUBTOTAL(3,$B$3:B58))</f>
        <v>56</v>
      </c>
      <c r="B58" s="313" t="s">
        <v>583</v>
      </c>
      <c r="C58" s="66" t="s">
        <v>584</v>
      </c>
      <c r="N58" s="233">
        <v>40</v>
      </c>
    </row>
    <row r="59" spans="1:14" ht="15.5" x14ac:dyDescent="0.35">
      <c r="A59" s="196">
        <f>IF(B59="","-",SUBTOTAL(3,$B$3:B59))</f>
        <v>57</v>
      </c>
      <c r="B59" s="313" t="s">
        <v>585</v>
      </c>
      <c r="C59" s="352" t="s">
        <v>586</v>
      </c>
      <c r="N59" s="233">
        <v>41</v>
      </c>
    </row>
    <row r="60" spans="1:14" ht="15.5" x14ac:dyDescent="0.35">
      <c r="A60" s="196">
        <f>IF(B60="","-",SUBTOTAL(3,$B$3:B60))</f>
        <v>58</v>
      </c>
      <c r="B60" s="313" t="s">
        <v>587</v>
      </c>
      <c r="C60" s="66" t="s">
        <v>588</v>
      </c>
      <c r="N60" s="233">
        <v>42</v>
      </c>
    </row>
  </sheetData>
  <autoFilter ref="A2:BL60" xr:uid="{8B296621-18C4-4890-B4AE-8C48C4AFD3DA}">
    <sortState xmlns:xlrd2="http://schemas.microsoft.com/office/spreadsheetml/2017/richdata2" ref="A3:BL48">
      <sortCondition sortBy="cellColor" ref="C2:C48" dxfId="1012"/>
    </sortState>
  </autoFilter>
  <conditionalFormatting sqref="B3 B5:B19">
    <cfRule type="duplicateValues" dxfId="139" priority="16005"/>
  </conditionalFormatting>
  <conditionalFormatting sqref="B4">
    <cfRule type="duplicateValues" dxfId="138" priority="24"/>
  </conditionalFormatting>
  <conditionalFormatting sqref="B17 B20 D20 G20:H20 B28:B35">
    <cfRule type="expression" dxfId="137" priority="71">
      <formula>#REF!="NH"</formula>
    </cfRule>
  </conditionalFormatting>
  <conditionalFormatting sqref="B23:B25">
    <cfRule type="expression" dxfId="136" priority="69">
      <formula>#REF!="NH"</formula>
    </cfRule>
  </conditionalFormatting>
  <conditionalFormatting sqref="B36:B37 B3:C3 B5:B24 C28:C38 C5:C9 C23:C25 C12:C21">
    <cfRule type="duplicateValues" dxfId="135" priority="15927"/>
  </conditionalFormatting>
  <conditionalFormatting sqref="B38">
    <cfRule type="duplicateValues" dxfId="134" priority="61"/>
  </conditionalFormatting>
  <conditionalFormatting sqref="B39:B60">
    <cfRule type="expression" dxfId="133" priority="2">
      <formula>#REF!="NH"</formula>
    </cfRule>
  </conditionalFormatting>
  <conditionalFormatting sqref="B4:C4">
    <cfRule type="duplicateValues" dxfId="132" priority="23"/>
    <cfRule type="duplicateValues" dxfId="131" priority="27"/>
  </conditionalFormatting>
  <conditionalFormatting sqref="B27:C27">
    <cfRule type="duplicateValues" dxfId="130" priority="6"/>
    <cfRule type="duplicateValues" dxfId="129" priority="7"/>
    <cfRule type="expression" dxfId="128" priority="9">
      <formula>#REF!="NH"</formula>
    </cfRule>
  </conditionalFormatting>
  <conditionalFormatting sqref="B61:C1048576 B1:C2">
    <cfRule type="duplicateValues" dxfId="127" priority="91"/>
  </conditionalFormatting>
  <conditionalFormatting sqref="C4">
    <cfRule type="duplicateValues" dxfId="126" priority="25"/>
    <cfRule type="duplicateValues" dxfId="125" priority="28"/>
    <cfRule type="duplicateValues" dxfId="124" priority="26"/>
  </conditionalFormatting>
  <conditionalFormatting sqref="C10">
    <cfRule type="duplicateValues" dxfId="123" priority="11"/>
    <cfRule type="duplicateValues" dxfId="122" priority="12"/>
    <cfRule type="duplicateValues" dxfId="121" priority="13"/>
  </conditionalFormatting>
  <conditionalFormatting sqref="C11">
    <cfRule type="duplicateValues" dxfId="120" priority="37"/>
    <cfRule type="duplicateValues" dxfId="119" priority="35"/>
    <cfRule type="duplicateValues" dxfId="118" priority="36"/>
  </conditionalFormatting>
  <conditionalFormatting sqref="C14">
    <cfRule type="duplicateValues" dxfId="117" priority="65"/>
  </conditionalFormatting>
  <conditionalFormatting sqref="C22">
    <cfRule type="duplicateValues" dxfId="116" priority="38"/>
    <cfRule type="duplicateValues" dxfId="115" priority="39"/>
    <cfRule type="duplicateValues" dxfId="114" priority="40"/>
    <cfRule type="duplicateValues" dxfId="113" priority="41"/>
    <cfRule type="duplicateValues" dxfId="112" priority="42"/>
  </conditionalFormatting>
  <conditionalFormatting sqref="C27">
    <cfRule type="duplicateValues" dxfId="111" priority="8"/>
  </conditionalFormatting>
  <conditionalFormatting sqref="C28:C38 B3:C3 B5:B24 C5:C9 C23:C25 C12:C21">
    <cfRule type="duplicateValues" dxfId="110" priority="15973"/>
  </conditionalFormatting>
  <conditionalFormatting sqref="C28:C38 C3 C23:C25 C12:C21 C5:C9">
    <cfRule type="duplicateValues" dxfId="109" priority="15979"/>
  </conditionalFormatting>
  <conditionalFormatting sqref="G15:G18 D17:D18 G21:G22">
    <cfRule type="expression" dxfId="108" priority="70">
      <formula>#REF!="NH"</formula>
    </cfRule>
  </conditionalFormatting>
  <conditionalFormatting sqref="H17">
    <cfRule type="expression" dxfId="107" priority="72">
      <formula>#REF!="NH"</formula>
    </cfRule>
  </conditionalFormatting>
  <conditionalFormatting sqref="AB7">
    <cfRule type="duplicateValues" dxfId="106" priority="14"/>
    <cfRule type="duplicateValues" dxfId="105" priority="15"/>
    <cfRule type="duplicateValues" dxfId="104" priority="16"/>
  </conditionalFormatting>
  <dataValidations disablePrompts="1" count="1">
    <dataValidation allowBlank="1" showInputMessage="1" showErrorMessage="1" prompt="danh sach cong doan" sqref="WNB980656 AO63152 KL63152 UH63152 AED63152 ANZ63152 AXV63152 BHR63152 BRN63152 CBJ63152 CLF63152 CVB63152 DEX63152 DOT63152 DYP63152 EIL63152 ESH63152 FCD63152 FLZ63152 FVV63152 GFR63152 GPN63152 GZJ63152 HJF63152 HTB63152 ICX63152 IMT63152 IWP63152 JGL63152 JQH63152 KAD63152 KJZ63152 KTV63152 LDR63152 LNN63152 LXJ63152 MHF63152 MRB63152 NAX63152 NKT63152 NUP63152 OEL63152 OOH63152 OYD63152 PHZ63152 PRV63152 QBR63152 QLN63152 QVJ63152 RFF63152 RPB63152 RYX63152 SIT63152 SSP63152 TCL63152 TMH63152 TWD63152 UFZ63152 UPV63152 UZR63152 VJN63152 VTJ63152 WDF63152 WNB63152 AO128688 KL128688 UH128688 AED128688 ANZ128688 AXV128688 BHR128688 BRN128688 CBJ128688 CLF128688 CVB128688 DEX128688 DOT128688 DYP128688 EIL128688 ESH128688 FCD128688 FLZ128688 FVV128688 GFR128688 GPN128688 GZJ128688 HJF128688 HTB128688 ICX128688 IMT128688 IWP128688 JGL128688 JQH128688 KAD128688 KJZ128688 KTV128688 LDR128688 LNN128688 LXJ128688 MHF128688 MRB128688 NAX128688 NKT128688 NUP128688 OEL128688 OOH128688 OYD128688 PHZ128688 PRV128688 QBR128688 QLN128688 QVJ128688 RFF128688 RPB128688 RYX128688 SIT128688 SSP128688 TCL128688 TMH128688 TWD128688 UFZ128688 UPV128688 UZR128688 VJN128688 VTJ128688 WDF128688 WNB128688 AO194224 KL194224 UH194224 AED194224 ANZ194224 AXV194224 BHR194224 BRN194224 CBJ194224 CLF194224 CVB194224 DEX194224 DOT194224 DYP194224 EIL194224 ESH194224 FCD194224 FLZ194224 FVV194224 GFR194224 GPN194224 GZJ194224 HJF194224 HTB194224 ICX194224 IMT194224 IWP194224 JGL194224 JQH194224 KAD194224 KJZ194224 KTV194224 LDR194224 LNN194224 LXJ194224 MHF194224 MRB194224 NAX194224 NKT194224 NUP194224 OEL194224 OOH194224 OYD194224 PHZ194224 PRV194224 QBR194224 QLN194224 QVJ194224 RFF194224 RPB194224 RYX194224 SIT194224 SSP194224 TCL194224 TMH194224 TWD194224 UFZ194224 UPV194224 UZR194224 VJN194224 VTJ194224 WDF194224 WNB194224 AO259760 KL259760 UH259760 AED259760 ANZ259760 AXV259760 BHR259760 BRN259760 CBJ259760 CLF259760 CVB259760 DEX259760 DOT259760 DYP259760 EIL259760 ESH259760 FCD259760 FLZ259760 FVV259760 GFR259760 GPN259760 GZJ259760 HJF259760 HTB259760 ICX259760 IMT259760 IWP259760 JGL259760 JQH259760 KAD259760 KJZ259760 KTV259760 LDR259760 LNN259760 LXJ259760 MHF259760 MRB259760 NAX259760 NKT259760 NUP259760 OEL259760 OOH259760 OYD259760 PHZ259760 PRV259760 QBR259760 QLN259760 QVJ259760 RFF259760 RPB259760 RYX259760 SIT259760 SSP259760 TCL259760 TMH259760 TWD259760 UFZ259760 UPV259760 UZR259760 VJN259760 VTJ259760 WDF259760 WNB259760 AO325296 KL325296 UH325296 AED325296 ANZ325296 AXV325296 BHR325296 BRN325296 CBJ325296 CLF325296 CVB325296 DEX325296 DOT325296 DYP325296 EIL325296 ESH325296 FCD325296 FLZ325296 FVV325296 GFR325296 GPN325296 GZJ325296 HJF325296 HTB325296 ICX325296 IMT325296 IWP325296 JGL325296 JQH325296 KAD325296 KJZ325296 KTV325296 LDR325296 LNN325296 LXJ325296 MHF325296 MRB325296 NAX325296 NKT325296 NUP325296 OEL325296 OOH325296 OYD325296 PHZ325296 PRV325296 QBR325296 QLN325296 QVJ325296 RFF325296 RPB325296 RYX325296 SIT325296 SSP325296 TCL325296 TMH325296 TWD325296 UFZ325296 UPV325296 UZR325296 VJN325296 VTJ325296 WDF325296 WNB325296 AO390832 KL390832 UH390832 AED390832 ANZ390832 AXV390832 BHR390832 BRN390832 CBJ390832 CLF390832 CVB390832 DEX390832 DOT390832 DYP390832 EIL390832 ESH390832 FCD390832 FLZ390832 FVV390832 GFR390832 GPN390832 GZJ390832 HJF390832 HTB390832 ICX390832 IMT390832 IWP390832 JGL390832 JQH390832 KAD390832 KJZ390832 KTV390832 LDR390832 LNN390832 LXJ390832 MHF390832 MRB390832 NAX390832 NKT390832 NUP390832 OEL390832 OOH390832 OYD390832 PHZ390832 PRV390832 QBR390832 QLN390832 QVJ390832 RFF390832 RPB390832 RYX390832 SIT390832 SSP390832 TCL390832 TMH390832 TWD390832 UFZ390832 UPV390832 UZR390832 VJN390832 VTJ390832 WDF390832 WNB390832 AO456368 KL456368 UH456368 AED456368 ANZ456368 AXV456368 BHR456368 BRN456368 CBJ456368 CLF456368 CVB456368 DEX456368 DOT456368 DYP456368 EIL456368 ESH456368 FCD456368 FLZ456368 FVV456368 GFR456368 GPN456368 GZJ456368 HJF456368 HTB456368 ICX456368 IMT456368 IWP456368 JGL456368 JQH456368 KAD456368 KJZ456368 KTV456368 LDR456368 LNN456368 LXJ456368 MHF456368 MRB456368 NAX456368 NKT456368 NUP456368 OEL456368 OOH456368 OYD456368 PHZ456368 PRV456368 QBR456368 QLN456368 QVJ456368 RFF456368 RPB456368 RYX456368 SIT456368 SSP456368 TCL456368 TMH456368 TWD456368 UFZ456368 UPV456368 UZR456368 VJN456368 VTJ456368 WDF456368 WNB456368 AO521904 KL521904 UH521904 AED521904 ANZ521904 AXV521904 BHR521904 BRN521904 CBJ521904 CLF521904 CVB521904 DEX521904 DOT521904 DYP521904 EIL521904 ESH521904 FCD521904 FLZ521904 FVV521904 GFR521904 GPN521904 GZJ521904 HJF521904 HTB521904 ICX521904 IMT521904 IWP521904 JGL521904 JQH521904 KAD521904 KJZ521904 KTV521904 LDR521904 LNN521904 LXJ521904 MHF521904 MRB521904 NAX521904 NKT521904 NUP521904 OEL521904 OOH521904 OYD521904 PHZ521904 PRV521904 QBR521904 QLN521904 QVJ521904 RFF521904 RPB521904 RYX521904 SIT521904 SSP521904 TCL521904 TMH521904 TWD521904 UFZ521904 UPV521904 UZR521904 VJN521904 VTJ521904 WDF521904 WNB521904 AO587440 KL587440 UH587440 AED587440 ANZ587440 AXV587440 BHR587440 BRN587440 CBJ587440 CLF587440 CVB587440 DEX587440 DOT587440 DYP587440 EIL587440 ESH587440 FCD587440 FLZ587440 FVV587440 GFR587440 GPN587440 GZJ587440 HJF587440 HTB587440 ICX587440 IMT587440 IWP587440 JGL587440 JQH587440 KAD587440 KJZ587440 KTV587440 LDR587440 LNN587440 LXJ587440 MHF587440 MRB587440 NAX587440 NKT587440 NUP587440 OEL587440 OOH587440 OYD587440 PHZ587440 PRV587440 QBR587440 QLN587440 QVJ587440 RFF587440 RPB587440 RYX587440 SIT587440 SSP587440 TCL587440 TMH587440 TWD587440 UFZ587440 UPV587440 UZR587440 VJN587440 VTJ587440 WDF587440 WNB587440 AO652976 KL652976 UH652976 AED652976 ANZ652976 AXV652976 BHR652976 BRN652976 CBJ652976 CLF652976 CVB652976 DEX652976 DOT652976 DYP652976 EIL652976 ESH652976 FCD652976 FLZ652976 FVV652976 GFR652976 GPN652976 GZJ652976 HJF652976 HTB652976 ICX652976 IMT652976 IWP652976 JGL652976 JQH652976 KAD652976 KJZ652976 KTV652976 LDR652976 LNN652976 LXJ652976 MHF652976 MRB652976 NAX652976 NKT652976 NUP652976 OEL652976 OOH652976 OYD652976 PHZ652976 PRV652976 QBR652976 QLN652976 QVJ652976 RFF652976 RPB652976 RYX652976 SIT652976 SSP652976 TCL652976 TMH652976 TWD652976 UFZ652976 UPV652976 UZR652976 VJN652976 VTJ652976 WDF652976 WNB652976 AO718512 KL718512 UH718512 AED718512 ANZ718512 AXV718512 BHR718512 BRN718512 CBJ718512 CLF718512 CVB718512 DEX718512 DOT718512 DYP718512 EIL718512 ESH718512 FCD718512 FLZ718512 FVV718512 GFR718512 GPN718512 GZJ718512 HJF718512 HTB718512 ICX718512 IMT718512 IWP718512 JGL718512 JQH718512 KAD718512 KJZ718512 KTV718512 LDR718512 LNN718512 LXJ718512 MHF718512 MRB718512 NAX718512 NKT718512 NUP718512 OEL718512 OOH718512 OYD718512 PHZ718512 PRV718512 QBR718512 QLN718512 QVJ718512 RFF718512 RPB718512 RYX718512 SIT718512 SSP718512 TCL718512 TMH718512 TWD718512 UFZ718512 UPV718512 UZR718512 VJN718512 VTJ718512 WDF718512 WNB718512 AO784048 KL784048 UH784048 AED784048 ANZ784048 AXV784048 BHR784048 BRN784048 CBJ784048 CLF784048 CVB784048 DEX784048 DOT784048 DYP784048 EIL784048 ESH784048 FCD784048 FLZ784048 FVV784048 GFR784048 GPN784048 GZJ784048 HJF784048 HTB784048 ICX784048 IMT784048 IWP784048 JGL784048 JQH784048 KAD784048 KJZ784048 KTV784048 LDR784048 LNN784048 LXJ784048 MHF784048 MRB784048 NAX784048 NKT784048 NUP784048 OEL784048 OOH784048 OYD784048 PHZ784048 PRV784048 QBR784048 QLN784048 QVJ784048 RFF784048 RPB784048 RYX784048 SIT784048 SSP784048 TCL784048 TMH784048 TWD784048 UFZ784048 UPV784048 UZR784048 VJN784048 VTJ784048 WDF784048 WNB784048 AO849584 KL849584 UH849584 AED849584 ANZ849584 AXV849584 BHR849584 BRN849584 CBJ849584 CLF849584 CVB849584 DEX849584 DOT849584 DYP849584 EIL849584 ESH849584 FCD849584 FLZ849584 FVV849584 GFR849584 GPN849584 GZJ849584 HJF849584 HTB849584 ICX849584 IMT849584 IWP849584 JGL849584 JQH849584 KAD849584 KJZ849584 KTV849584 LDR849584 LNN849584 LXJ849584 MHF849584 MRB849584 NAX849584 NKT849584 NUP849584 OEL849584 OOH849584 OYD849584 PHZ849584 PRV849584 QBR849584 QLN849584 QVJ849584 RFF849584 RPB849584 RYX849584 SIT849584 SSP849584 TCL849584 TMH849584 TWD849584 UFZ849584 UPV849584 UZR849584 VJN849584 VTJ849584 WDF849584 WNB849584 AO915120 KL915120 UH915120 AED915120 ANZ915120 AXV915120 BHR915120 BRN915120 CBJ915120 CLF915120 CVB915120 DEX915120 DOT915120 DYP915120 EIL915120 ESH915120 FCD915120 FLZ915120 FVV915120 GFR915120 GPN915120 GZJ915120 HJF915120 HTB915120 ICX915120 IMT915120 IWP915120 JGL915120 JQH915120 KAD915120 KJZ915120 KTV915120 LDR915120 LNN915120 LXJ915120 MHF915120 MRB915120 NAX915120 NKT915120 NUP915120 OEL915120 OOH915120 OYD915120 PHZ915120 PRV915120 QBR915120 QLN915120 QVJ915120 RFF915120 RPB915120 RYX915120 SIT915120 SSP915120 TCL915120 TMH915120 TWD915120 UFZ915120 UPV915120 UZR915120 VJN915120 VTJ915120 WDF915120 WNB915120 AO980656 KL980656 UH980656 AED980656 ANZ980656 AXV980656 BHR980656 BRN980656 CBJ980656 CLF980656 CVB980656 DEX980656 DOT980656 DYP980656 EIL980656 ESH980656 FCD980656 FLZ980656 FVV980656 GFR980656 GPN980656 GZJ980656 HJF980656 HTB980656 ICX980656 IMT980656 IWP980656 JGL980656 JQH980656 KAD980656 KJZ980656 KTV980656 LDR980656 LNN980656 LXJ980656 MHF980656 MRB980656 NAX980656 NKT980656 NUP980656 OEL980656 OOH980656 OYD980656 PHZ980656 PRV980656 QBR980656 QLN980656 QVJ980656 RFF980656 RPB980656 RYX980656 SIT980656 SSP980656 TCL980656 TMH980656 TWD980656 UFZ980656 UPV980656 UZR980656 VJN980656 VTJ980656 WDF980656 B63153:H63153 B128689:H128689 B194225:H194225 B259761:H259761 B325297:H325297 B390833:H390833 B456369:H456369 B521905:H521905 B587441:H587441 B652977:H652977 B718513:H718513 B784049:H784049 B849585:H849585 B915121:H915121 B980657:H980657"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H9" sqref="H9"/>
    </sheetView>
  </sheetViews>
  <sheetFormatPr defaultRowHeight="14.5" x14ac:dyDescent="0.35"/>
  <cols>
    <col min="1" max="1" width="7.90625" customWidth="1"/>
    <col min="2" max="2" width="13.36328125" customWidth="1"/>
    <col min="3" max="3" width="40.7265625" customWidth="1"/>
    <col min="4" max="4" width="67.26953125" customWidth="1"/>
  </cols>
  <sheetData>
    <row r="1" spans="1:4" ht="67.650000000000006" customHeight="1" x14ac:dyDescent="0.35">
      <c r="A1" s="491" t="s">
        <v>602</v>
      </c>
      <c r="B1" s="492"/>
      <c r="C1" s="492"/>
      <c r="D1" s="492"/>
    </row>
    <row r="2" spans="1:4" ht="23.25" customHeight="1" x14ac:dyDescent="0.35">
      <c r="A2" s="366">
        <v>1</v>
      </c>
      <c r="B2" s="274" t="s">
        <v>57</v>
      </c>
      <c r="C2" s="305" t="str">
        <f>VLOOKUP(B2,'employee list'!$C:$D,2,0)</f>
        <v>Phạm Huy Hoàng</v>
      </c>
      <c r="D2" s="366"/>
    </row>
    <row r="3" spans="1:4" ht="23.25" customHeight="1" x14ac:dyDescent="0.35">
      <c r="A3" s="366">
        <v>2</v>
      </c>
      <c r="B3" s="274" t="s">
        <v>67</v>
      </c>
      <c r="C3" s="305" t="str">
        <f>VLOOKUP(B3,'employee list'!$C:$D,2,0)</f>
        <v>Lò Thị Thủy</v>
      </c>
      <c r="D3" s="490" t="s">
        <v>591</v>
      </c>
    </row>
    <row r="4" spans="1:4" ht="23.25" customHeight="1" x14ac:dyDescent="0.35">
      <c r="A4" s="366">
        <v>3</v>
      </c>
      <c r="B4" s="274" t="s">
        <v>68</v>
      </c>
      <c r="C4" s="305" t="str">
        <f>VLOOKUP(B4,'employee list'!$C:$D,2,0)</f>
        <v>Vàng Văn Phương</v>
      </c>
      <c r="D4" s="490"/>
    </row>
    <row r="5" spans="1:4" ht="23.25" customHeight="1" x14ac:dyDescent="0.35">
      <c r="A5" s="366">
        <v>4</v>
      </c>
      <c r="B5" s="274" t="s">
        <v>145</v>
      </c>
      <c r="C5" s="305" t="str">
        <f>VLOOKUP(B5,'employee list'!$C:$D,2,0)</f>
        <v>Vũ Thị Mến</v>
      </c>
      <c r="D5" s="490"/>
    </row>
    <row r="6" spans="1:4" ht="23.25" customHeight="1" x14ac:dyDescent="0.35">
      <c r="A6" s="366">
        <v>5</v>
      </c>
      <c r="B6" s="274" t="s">
        <v>169</v>
      </c>
      <c r="C6" s="291" t="s">
        <v>170</v>
      </c>
      <c r="D6" s="490"/>
    </row>
    <row r="7" spans="1:4" ht="23.25" customHeight="1" x14ac:dyDescent="0.35">
      <c r="A7" s="366">
        <v>6</v>
      </c>
      <c r="B7" s="274" t="s">
        <v>569</v>
      </c>
      <c r="C7" s="291" t="s">
        <v>570</v>
      </c>
      <c r="D7" s="490"/>
    </row>
    <row r="8" spans="1:4" ht="23.25" customHeight="1" x14ac:dyDescent="0.35">
      <c r="A8" s="366">
        <v>7</v>
      </c>
      <c r="B8" s="274" t="s">
        <v>66</v>
      </c>
      <c r="C8" s="305" t="str">
        <f>VLOOKUP(B8,'employee list'!$C:$D,2,0)</f>
        <v>Đinh Chính Thắng</v>
      </c>
      <c r="D8" s="490" t="s">
        <v>592</v>
      </c>
    </row>
    <row r="9" spans="1:4" ht="23.25" customHeight="1" x14ac:dyDescent="0.35">
      <c r="A9" s="366">
        <v>8</v>
      </c>
      <c r="B9" s="274" t="s">
        <v>165</v>
      </c>
      <c r="C9" s="291" t="s">
        <v>166</v>
      </c>
      <c r="D9" s="490"/>
    </row>
    <row r="10" spans="1:4" ht="23.25" customHeight="1" x14ac:dyDescent="0.35">
      <c r="A10" s="366">
        <v>9</v>
      </c>
      <c r="B10" s="291" t="s">
        <v>152</v>
      </c>
      <c r="C10" s="305" t="str">
        <f>VLOOKUP(B10,'employee list'!$C:$D,2,0)</f>
        <v>Cao Thị Nhàn</v>
      </c>
      <c r="D10" s="490" t="s">
        <v>593</v>
      </c>
    </row>
    <row r="11" spans="1:4" ht="23.25" customHeight="1" x14ac:dyDescent="0.35">
      <c r="A11" s="366">
        <v>10</v>
      </c>
      <c r="B11" s="274" t="s">
        <v>575</v>
      </c>
      <c r="C11" s="291" t="s">
        <v>576</v>
      </c>
      <c r="D11" s="490"/>
    </row>
    <row r="12" spans="1:4" ht="23.25" customHeight="1" x14ac:dyDescent="0.35">
      <c r="A12" s="366">
        <v>11</v>
      </c>
      <c r="B12" s="274" t="s">
        <v>146</v>
      </c>
      <c r="C12" s="305" t="str">
        <f>VLOOKUP(B12,'employee list'!$C:$D,2,0)</f>
        <v>Đào Văn Phu</v>
      </c>
      <c r="D12" s="366"/>
    </row>
    <row r="13" spans="1:4" ht="23.25" customHeight="1" x14ac:dyDescent="0.35">
      <c r="A13" s="366">
        <v>12</v>
      </c>
      <c r="B13" s="274" t="s">
        <v>553</v>
      </c>
      <c r="C13" s="291" t="s">
        <v>554</v>
      </c>
      <c r="D13" s="366"/>
    </row>
    <row r="14" spans="1:4" ht="23.25" customHeight="1" x14ac:dyDescent="0.35">
      <c r="A14" s="366">
        <v>13</v>
      </c>
      <c r="B14" s="303" t="s">
        <v>58</v>
      </c>
      <c r="C14" s="304" t="s">
        <v>218</v>
      </c>
      <c r="D14" s="366" t="s">
        <v>594</v>
      </c>
    </row>
    <row r="15" spans="1:4" ht="23.25" customHeight="1" x14ac:dyDescent="0.35">
      <c r="A15" s="366">
        <v>14</v>
      </c>
      <c r="B15" s="274" t="s">
        <v>179</v>
      </c>
      <c r="C15" s="291" t="s">
        <v>180</v>
      </c>
      <c r="D15" s="493" t="s">
        <v>595</v>
      </c>
    </row>
    <row r="16" spans="1:4" ht="23.25" customHeight="1" x14ac:dyDescent="0.35">
      <c r="A16" s="366">
        <v>15</v>
      </c>
      <c r="B16" s="274" t="s">
        <v>140</v>
      </c>
      <c r="C16" s="291" t="s">
        <v>301</v>
      </c>
      <c r="D16" s="494"/>
    </row>
    <row r="17" spans="1:4" ht="23.25" customHeight="1" x14ac:dyDescent="0.35">
      <c r="A17" s="366">
        <v>16</v>
      </c>
      <c r="B17" s="274" t="s">
        <v>587</v>
      </c>
      <c r="C17" s="291" t="s">
        <v>588</v>
      </c>
      <c r="D17" s="366" t="s">
        <v>596</v>
      </c>
    </row>
    <row r="18" spans="1:4" ht="23.25" customHeight="1" x14ac:dyDescent="0.35">
      <c r="A18" s="366">
        <v>17</v>
      </c>
      <c r="B18" s="274" t="s">
        <v>167</v>
      </c>
      <c r="C18" s="291" t="s">
        <v>168</v>
      </c>
      <c r="D18" s="366" t="s">
        <v>597</v>
      </c>
    </row>
    <row r="19" spans="1:4" ht="23.25" customHeight="1" x14ac:dyDescent="0.35">
      <c r="A19" s="366">
        <v>18</v>
      </c>
      <c r="B19" s="291" t="s">
        <v>154</v>
      </c>
      <c r="C19" s="305" t="str">
        <f>VLOOKUP(B19,'employee list'!$C:$D,2,0)</f>
        <v>Phạm Văn Quyền</v>
      </c>
      <c r="D19" s="490" t="s">
        <v>598</v>
      </c>
    </row>
    <row r="20" spans="1:4" ht="23.25" customHeight="1" x14ac:dyDescent="0.35">
      <c r="A20" s="366">
        <v>19</v>
      </c>
      <c r="B20" s="274" t="s">
        <v>61</v>
      </c>
      <c r="C20" s="304" t="s">
        <v>240</v>
      </c>
      <c r="D20" s="490"/>
    </row>
    <row r="21" spans="1:4" ht="23.25" customHeight="1" x14ac:dyDescent="0.35">
      <c r="A21" s="366">
        <v>20</v>
      </c>
      <c r="B21" s="274" t="s">
        <v>156</v>
      </c>
      <c r="C21" s="291" t="s">
        <v>157</v>
      </c>
      <c r="D21" s="490"/>
    </row>
    <row r="22" spans="1:4" ht="23.25" customHeight="1" x14ac:dyDescent="0.35">
      <c r="A22" s="366">
        <v>21</v>
      </c>
      <c r="B22" s="274" t="s">
        <v>141</v>
      </c>
      <c r="C22" s="305" t="str">
        <f>VLOOKUP(B22,'employee list'!$C:$D,2,0)</f>
        <v>Vũ Xuân Đại</v>
      </c>
      <c r="D22" s="366" t="s">
        <v>599</v>
      </c>
    </row>
    <row r="23" spans="1:4" ht="23.25" customHeight="1" x14ac:dyDescent="0.35">
      <c r="A23" s="366">
        <v>22</v>
      </c>
      <c r="B23" s="274" t="s">
        <v>100</v>
      </c>
      <c r="C23" s="305" t="str">
        <f>VLOOKUP(B23,'employee list'!$C:$D,2,0)</f>
        <v>Đinh Thị Kim Liên</v>
      </c>
      <c r="D23" s="490" t="s">
        <v>600</v>
      </c>
    </row>
    <row r="24" spans="1:4" ht="23.25" customHeight="1" x14ac:dyDescent="0.35">
      <c r="A24" s="366">
        <v>23</v>
      </c>
      <c r="B24" s="274" t="s">
        <v>132</v>
      </c>
      <c r="C24" s="305" t="str">
        <f>VLOOKUP(B24,'employee list'!$C:$D,2,0)</f>
        <v>Đặng Thị Quyên</v>
      </c>
      <c r="D24" s="490"/>
    </row>
    <row r="25" spans="1:4" ht="23.25" customHeight="1" x14ac:dyDescent="0.35">
      <c r="A25" s="366">
        <v>24</v>
      </c>
      <c r="B25" s="274" t="s">
        <v>138</v>
      </c>
      <c r="C25" s="305" t="str">
        <f>VLOOKUP(B25,'employee list'!$C:$D,2,0)</f>
        <v>Nguyễn Hữu Thắng</v>
      </c>
      <c r="D25" s="366" t="s">
        <v>601</v>
      </c>
    </row>
  </sheetData>
  <mergeCells count="7">
    <mergeCell ref="D19:D21"/>
    <mergeCell ref="D23:D24"/>
    <mergeCell ref="A1:D1"/>
    <mergeCell ref="D15:D16"/>
    <mergeCell ref="D3:D7"/>
    <mergeCell ref="D8:D9"/>
    <mergeCell ref="D10:D11"/>
  </mergeCells>
  <conditionalFormatting sqref="B2">
    <cfRule type="duplicateValues" dxfId="103" priority="24"/>
    <cfRule type="duplicateValues" dxfId="102" priority="25"/>
    <cfRule type="duplicateValues" dxfId="101" priority="26"/>
  </conditionalFormatting>
  <conditionalFormatting sqref="B3">
    <cfRule type="duplicateValues" dxfId="100" priority="71"/>
  </conditionalFormatting>
  <conditionalFormatting sqref="B4:B7">
    <cfRule type="expression" dxfId="99" priority="5">
      <formula>#REF!="NH"</formula>
    </cfRule>
  </conditionalFormatting>
  <conditionalFormatting sqref="B8">
    <cfRule type="duplicateValues" dxfId="98" priority="58"/>
  </conditionalFormatting>
  <conditionalFormatting sqref="B9">
    <cfRule type="expression" dxfId="97" priority="56">
      <formula>#REF!="NH"</formula>
    </cfRule>
  </conditionalFormatting>
  <conditionalFormatting sqref="B10">
    <cfRule type="duplicateValues" dxfId="96" priority="52"/>
  </conditionalFormatting>
  <conditionalFormatting sqref="B11:B13">
    <cfRule type="expression" dxfId="95" priority="3">
      <formula>#REF!="NH"</formula>
    </cfRule>
  </conditionalFormatting>
  <conditionalFormatting sqref="B14">
    <cfRule type="duplicateValues" dxfId="94" priority="45"/>
  </conditionalFormatting>
  <conditionalFormatting sqref="B15">
    <cfRule type="expression" dxfId="93" priority="1">
      <formula>#REF!="NH"</formula>
    </cfRule>
  </conditionalFormatting>
  <conditionalFormatting sqref="B17:B18">
    <cfRule type="expression" dxfId="92" priority="2">
      <formula>#REF!="NH"</formula>
    </cfRule>
  </conditionalFormatting>
  <conditionalFormatting sqref="B20">
    <cfRule type="duplicateValues" dxfId="91" priority="33"/>
  </conditionalFormatting>
  <conditionalFormatting sqref="B21">
    <cfRule type="expression" dxfId="90" priority="31">
      <formula>#REF!="NH"</formula>
    </cfRule>
  </conditionalFormatting>
  <conditionalFormatting sqref="B22">
    <cfRule type="duplicateValues" dxfId="89" priority="28"/>
  </conditionalFormatting>
  <conditionalFormatting sqref="B23">
    <cfRule type="expression" dxfId="88" priority="17">
      <formula>#REF!="NH"</formula>
    </cfRule>
  </conditionalFormatting>
  <conditionalFormatting sqref="B25">
    <cfRule type="duplicateValues" dxfId="87" priority="15"/>
    <cfRule type="duplicateValues" dxfId="86" priority="16"/>
  </conditionalFormatting>
  <conditionalFormatting sqref="B3:C3">
    <cfRule type="duplicateValues" dxfId="85" priority="70"/>
    <cfRule type="duplicateValues" dxfId="84" priority="72"/>
  </conditionalFormatting>
  <conditionalFormatting sqref="B4:C4">
    <cfRule type="duplicateValues" dxfId="83" priority="68"/>
    <cfRule type="duplicateValues" dxfId="82" priority="67"/>
  </conditionalFormatting>
  <conditionalFormatting sqref="B8:C8">
    <cfRule type="duplicateValues" dxfId="81" priority="59"/>
    <cfRule type="duplicateValues" dxfId="80" priority="57"/>
  </conditionalFormatting>
  <conditionalFormatting sqref="B14:C14">
    <cfRule type="duplicateValues" dxfId="79" priority="44"/>
    <cfRule type="duplicateValues" dxfId="78" priority="46"/>
  </conditionalFormatting>
  <conditionalFormatting sqref="B16:C16">
    <cfRule type="duplicateValues" dxfId="77" priority="6"/>
    <cfRule type="duplicateValues" dxfId="76" priority="7"/>
    <cfRule type="expression" dxfId="75" priority="9">
      <formula>#REF!="NH"</formula>
    </cfRule>
  </conditionalFormatting>
  <conditionalFormatting sqref="B19:C19">
    <cfRule type="duplicateValues" dxfId="74" priority="36"/>
  </conditionalFormatting>
  <conditionalFormatting sqref="B20:C20">
    <cfRule type="duplicateValues" dxfId="73" priority="34"/>
    <cfRule type="duplicateValues" dxfId="72" priority="32"/>
  </conditionalFormatting>
  <conditionalFormatting sqref="B22:C22">
    <cfRule type="duplicateValues" dxfId="71" priority="27"/>
    <cfRule type="duplicateValues" dxfId="70" priority="29"/>
  </conditionalFormatting>
  <conditionalFormatting sqref="C2">
    <cfRule type="duplicateValues" dxfId="69" priority="21"/>
    <cfRule type="duplicateValues" dxfId="68" priority="22"/>
    <cfRule type="duplicateValues" dxfId="67" priority="23"/>
  </conditionalFormatting>
  <conditionalFormatting sqref="C3">
    <cfRule type="duplicateValues" dxfId="66" priority="73"/>
  </conditionalFormatting>
  <conditionalFormatting sqref="C4">
    <cfRule type="duplicateValues" dxfId="65" priority="69"/>
  </conditionalFormatting>
  <conditionalFormatting sqref="C5">
    <cfRule type="duplicateValues" dxfId="64" priority="65"/>
    <cfRule type="duplicateValues" dxfId="63" priority="63"/>
    <cfRule type="duplicateValues" dxfId="62" priority="64"/>
  </conditionalFormatting>
  <conditionalFormatting sqref="C8">
    <cfRule type="duplicateValues" dxfId="61" priority="60"/>
  </conditionalFormatting>
  <conditionalFormatting sqref="C10">
    <cfRule type="duplicateValues" dxfId="60" priority="55"/>
    <cfRule type="duplicateValues" dxfId="59" priority="54"/>
    <cfRule type="duplicateValues" dxfId="58" priority="53"/>
  </conditionalFormatting>
  <conditionalFormatting sqref="C12">
    <cfRule type="duplicateValues" dxfId="57" priority="51"/>
    <cfRule type="duplicateValues" dxfId="56" priority="50"/>
    <cfRule type="duplicateValues" dxfId="55" priority="49"/>
  </conditionalFormatting>
  <conditionalFormatting sqref="C14">
    <cfRule type="duplicateValues" dxfId="54" priority="47"/>
  </conditionalFormatting>
  <conditionalFormatting sqref="C16">
    <cfRule type="duplicateValues" dxfId="53" priority="8"/>
  </conditionalFormatting>
  <conditionalFormatting sqref="C19">
    <cfRule type="duplicateValues" dxfId="52" priority="38"/>
    <cfRule type="duplicateValues" dxfId="51" priority="37"/>
  </conditionalFormatting>
  <conditionalFormatting sqref="C20">
    <cfRule type="duplicateValues" dxfId="50" priority="35"/>
  </conditionalFormatting>
  <conditionalFormatting sqref="C22">
    <cfRule type="duplicateValues" dxfId="49" priority="30"/>
  </conditionalFormatting>
  <conditionalFormatting sqref="C23">
    <cfRule type="duplicateValues" dxfId="48" priority="20"/>
    <cfRule type="duplicateValues" dxfId="47" priority="19"/>
    <cfRule type="duplicateValues" dxfId="46" priority="18"/>
  </conditionalFormatting>
  <conditionalFormatting sqref="C25">
    <cfRule type="duplicateValues" dxfId="45" priority="11"/>
    <cfRule type="duplicateValues" dxfId="44" priority="10"/>
    <cfRule type="duplicateValues" dxfId="43" priority="12"/>
    <cfRule type="duplicateValues" dxfId="42" priority="14"/>
    <cfRule type="duplicateValues" dxfId="41" priority="13"/>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L1" sqref="L1"/>
    </sheetView>
  </sheetViews>
  <sheetFormatPr defaultRowHeight="14.5" x14ac:dyDescent="0.35"/>
  <cols>
    <col min="1" max="1" width="14.26953125" customWidth="1"/>
    <col min="2" max="2" width="25.90625" style="312" customWidth="1"/>
    <col min="3" max="3" width="52.08984375" style="312" customWidth="1"/>
    <col min="4" max="4" width="78.6328125" style="312" customWidth="1"/>
  </cols>
  <sheetData>
    <row r="1" spans="1:4" ht="63.75" customHeight="1" x14ac:dyDescent="0.35">
      <c r="A1" s="354" t="s">
        <v>35</v>
      </c>
      <c r="B1" s="311" t="s">
        <v>471</v>
      </c>
      <c r="C1" s="311" t="s">
        <v>472</v>
      </c>
      <c r="D1" s="311" t="s">
        <v>473</v>
      </c>
    </row>
    <row r="2" spans="1:4" ht="63.75" customHeight="1" x14ac:dyDescent="0.35">
      <c r="A2" s="355">
        <v>1</v>
      </c>
      <c r="B2" s="335" t="s">
        <v>149</v>
      </c>
      <c r="C2" s="335" t="s">
        <v>150</v>
      </c>
      <c r="D2" s="498" t="s">
        <v>545</v>
      </c>
    </row>
    <row r="3" spans="1:4" ht="47.25" customHeight="1" x14ac:dyDescent="0.35">
      <c r="A3" s="355">
        <v>2</v>
      </c>
      <c r="B3" s="335" t="s">
        <v>555</v>
      </c>
      <c r="C3" s="339" t="s">
        <v>556</v>
      </c>
      <c r="D3" s="499"/>
    </row>
    <row r="4" spans="1:4" ht="47.25" customHeight="1" x14ac:dyDescent="0.35">
      <c r="A4" s="355">
        <v>3</v>
      </c>
      <c r="B4" s="335" t="s">
        <v>557</v>
      </c>
      <c r="C4" s="339" t="s">
        <v>558</v>
      </c>
      <c r="D4" s="499"/>
    </row>
    <row r="5" spans="1:4" ht="47.25" customHeight="1" x14ac:dyDescent="0.35">
      <c r="A5" s="355">
        <v>4</v>
      </c>
      <c r="B5" s="335" t="s">
        <v>559</v>
      </c>
      <c r="C5" s="339" t="s">
        <v>560</v>
      </c>
      <c r="D5" s="500"/>
    </row>
    <row r="6" spans="1:4" ht="47.25" customHeight="1" x14ac:dyDescent="0.35">
      <c r="A6" s="355">
        <v>5</v>
      </c>
      <c r="B6" s="335" t="s">
        <v>565</v>
      </c>
      <c r="C6" s="339" t="s">
        <v>566</v>
      </c>
      <c r="D6" s="495" t="s">
        <v>590</v>
      </c>
    </row>
    <row r="7" spans="1:4" ht="47.25" customHeight="1" x14ac:dyDescent="0.35">
      <c r="A7" s="355">
        <v>6</v>
      </c>
      <c r="B7" s="335" t="s">
        <v>567</v>
      </c>
      <c r="C7" s="339" t="s">
        <v>568</v>
      </c>
      <c r="D7" s="496"/>
    </row>
    <row r="8" spans="1:4" ht="47.25" customHeight="1" x14ac:dyDescent="0.35">
      <c r="A8" s="355">
        <v>7</v>
      </c>
      <c r="B8" s="335" t="s">
        <v>571</v>
      </c>
      <c r="C8" s="339" t="s">
        <v>572</v>
      </c>
      <c r="D8" s="496"/>
    </row>
    <row r="9" spans="1:4" ht="47.25" customHeight="1" x14ac:dyDescent="0.35">
      <c r="A9" s="355">
        <v>8</v>
      </c>
      <c r="B9" s="335" t="s">
        <v>573</v>
      </c>
      <c r="C9" s="339" t="s">
        <v>574</v>
      </c>
      <c r="D9" s="497"/>
    </row>
    <row r="10" spans="1:4" ht="47.25" customHeight="1" x14ac:dyDescent="0.35">
      <c r="A10" s="216"/>
      <c r="B10" s="335"/>
      <c r="C10" s="335"/>
      <c r="D10" s="310"/>
    </row>
    <row r="11" spans="1:4" ht="47.25" customHeight="1" x14ac:dyDescent="0.35">
      <c r="A11" s="216"/>
      <c r="B11" s="310"/>
      <c r="C11" s="310"/>
      <c r="D11" s="310"/>
    </row>
  </sheetData>
  <mergeCells count="2">
    <mergeCell ref="D6:D9"/>
    <mergeCell ref="D2:D5"/>
  </mergeCells>
  <conditionalFormatting sqref="B2:B10">
    <cfRule type="expression" dxfId="40"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D26" sqref="D26"/>
    </sheetView>
  </sheetViews>
  <sheetFormatPr defaultRowHeight="14.5" x14ac:dyDescent="0.35"/>
  <cols>
    <col min="1" max="2" width="13" style="306" customWidth="1"/>
    <col min="3" max="3" width="29.6328125" style="306" customWidth="1"/>
    <col min="4" max="4" width="56.6328125" style="306" customWidth="1"/>
    <col min="5" max="5" width="50.6328125" style="306" customWidth="1"/>
    <col min="6" max="6" width="28.7265625" customWidth="1"/>
  </cols>
  <sheetData>
    <row r="1" spans="1:6" ht="30.75" customHeight="1" x14ac:dyDescent="0.35">
      <c r="A1" s="504" t="s">
        <v>541</v>
      </c>
      <c r="B1" s="505"/>
      <c r="C1" s="505"/>
      <c r="D1" s="505"/>
      <c r="E1" s="505"/>
      <c r="F1" s="505"/>
    </row>
    <row r="2" spans="1:6" ht="34.5" customHeight="1" x14ac:dyDescent="0.35">
      <c r="A2" s="301" t="s">
        <v>35</v>
      </c>
      <c r="B2" s="299" t="s">
        <v>471</v>
      </c>
      <c r="C2" s="299" t="s">
        <v>472</v>
      </c>
      <c r="D2" s="302" t="s">
        <v>475</v>
      </c>
      <c r="E2" s="299" t="s">
        <v>476</v>
      </c>
      <c r="F2" s="299" t="s">
        <v>542</v>
      </c>
    </row>
    <row r="3" spans="1:6" ht="17.25" customHeight="1" x14ac:dyDescent="0.35">
      <c r="A3" s="323">
        <v>1</v>
      </c>
      <c r="B3" s="324" t="s">
        <v>58</v>
      </c>
      <c r="C3" s="325" t="s">
        <v>218</v>
      </c>
      <c r="D3" s="326" t="s">
        <v>477</v>
      </c>
      <c r="E3" s="329"/>
      <c r="F3" s="506">
        <v>5</v>
      </c>
    </row>
    <row r="4" spans="1:6" ht="17.25" customHeight="1" x14ac:dyDescent="0.35">
      <c r="A4" s="323">
        <v>2</v>
      </c>
      <c r="B4" s="327" t="s">
        <v>146</v>
      </c>
      <c r="C4" s="328" t="str">
        <f>VLOOKUP(B4,'employee list'!$C:$D,2,0)</f>
        <v>Đào Văn Phu</v>
      </c>
      <c r="D4" s="326" t="s">
        <v>478</v>
      </c>
      <c r="E4" s="329"/>
      <c r="F4" s="506"/>
    </row>
    <row r="5" spans="1:6" ht="17.25" customHeight="1" x14ac:dyDescent="0.35">
      <c r="A5" s="329">
        <v>3</v>
      </c>
      <c r="B5" s="327" t="s">
        <v>151</v>
      </c>
      <c r="C5" s="328" t="str">
        <f>VLOOKUP(B5,'employee list'!$C:$D,2,0)</f>
        <v>Nguyễn Văn Kỳ</v>
      </c>
      <c r="D5" s="329" t="s">
        <v>479</v>
      </c>
      <c r="E5" s="329"/>
      <c r="F5" s="506"/>
    </row>
    <row r="6" spans="1:6" ht="17.25" customHeight="1" x14ac:dyDescent="0.35">
      <c r="A6" s="329">
        <v>4</v>
      </c>
      <c r="B6" s="327" t="s">
        <v>55</v>
      </c>
      <c r="C6" s="328" t="str">
        <f>VLOOKUP(B6,'employee list'!$C:$D,2,0)</f>
        <v>Nguyễn Văn Vương</v>
      </c>
      <c r="D6" s="330" t="s">
        <v>480</v>
      </c>
      <c r="E6" s="329"/>
      <c r="F6" s="506"/>
    </row>
    <row r="7" spans="1:6" ht="17.25" customHeight="1" x14ac:dyDescent="0.35">
      <c r="A7" s="329">
        <v>5</v>
      </c>
      <c r="B7" s="327" t="s">
        <v>474</v>
      </c>
      <c r="C7" s="328" t="e">
        <f>VLOOKUP(B7,'employee list'!$C:$D,2,0)</f>
        <v>#N/A</v>
      </c>
      <c r="D7" s="330" t="s">
        <v>481</v>
      </c>
      <c r="E7" s="329"/>
      <c r="F7" s="506"/>
    </row>
    <row r="8" spans="1:6" ht="17.25" customHeight="1" x14ac:dyDescent="0.35">
      <c r="A8" s="329">
        <v>6</v>
      </c>
      <c r="B8" s="331" t="s">
        <v>152</v>
      </c>
      <c r="C8" s="332" t="s">
        <v>448</v>
      </c>
      <c r="D8" s="329" t="s">
        <v>482</v>
      </c>
      <c r="E8" s="329"/>
      <c r="F8" s="506"/>
    </row>
    <row r="9" spans="1:6" ht="17.25" customHeight="1" x14ac:dyDescent="0.35">
      <c r="A9" s="329">
        <v>7</v>
      </c>
      <c r="B9" s="333" t="s">
        <v>483</v>
      </c>
      <c r="C9" s="333" t="s">
        <v>484</v>
      </c>
      <c r="D9" s="334" t="s">
        <v>485</v>
      </c>
      <c r="E9" s="329"/>
      <c r="F9" s="506"/>
    </row>
    <row r="10" spans="1:6" ht="17.25" customHeight="1" x14ac:dyDescent="0.35">
      <c r="A10" s="340">
        <v>8</v>
      </c>
      <c r="B10" s="341" t="s">
        <v>146</v>
      </c>
      <c r="C10" s="342" t="str">
        <f>VLOOKUP(B10,'employee list'!$C:$D,2,0)</f>
        <v>Đào Văn Phu</v>
      </c>
      <c r="D10" s="343" t="s">
        <v>486</v>
      </c>
      <c r="E10" s="340"/>
      <c r="F10" s="507">
        <v>6</v>
      </c>
    </row>
    <row r="11" spans="1:6" ht="17.25" customHeight="1" x14ac:dyDescent="0.35">
      <c r="A11" s="340">
        <v>9</v>
      </c>
      <c r="B11" s="344" t="s">
        <v>153</v>
      </c>
      <c r="C11" s="345" t="str">
        <f>VLOOKUP(B11,'employee list'!$C:$D,2,0)</f>
        <v>Trần Quốc Tuấn</v>
      </c>
      <c r="D11" s="346" t="s">
        <v>487</v>
      </c>
      <c r="E11" s="340"/>
      <c r="F11" s="508"/>
    </row>
    <row r="12" spans="1:6" ht="17.25" customHeight="1" x14ac:dyDescent="0.35">
      <c r="A12" s="340">
        <v>10</v>
      </c>
      <c r="B12" s="347" t="s">
        <v>156</v>
      </c>
      <c r="C12" s="348" t="s">
        <v>157</v>
      </c>
      <c r="D12" s="349" t="s">
        <v>487</v>
      </c>
      <c r="E12" s="340"/>
      <c r="F12" s="508"/>
    </row>
    <row r="13" spans="1:6" ht="17.25" customHeight="1" x14ac:dyDescent="0.35">
      <c r="A13" s="340">
        <v>11</v>
      </c>
      <c r="B13" s="341" t="s">
        <v>141</v>
      </c>
      <c r="C13" s="350" t="s">
        <v>296</v>
      </c>
      <c r="D13" s="501" t="s">
        <v>540</v>
      </c>
      <c r="E13" s="340" t="s">
        <v>543</v>
      </c>
      <c r="F13" s="508"/>
    </row>
    <row r="14" spans="1:6" ht="17.25" customHeight="1" x14ac:dyDescent="0.35">
      <c r="A14" s="340">
        <v>12</v>
      </c>
      <c r="B14" s="341" t="s">
        <v>158</v>
      </c>
      <c r="C14" s="351" t="s">
        <v>159</v>
      </c>
      <c r="D14" s="502"/>
      <c r="E14" s="340" t="s">
        <v>543</v>
      </c>
      <c r="F14" s="508"/>
    </row>
    <row r="15" spans="1:6" ht="17.25" customHeight="1" x14ac:dyDescent="0.35">
      <c r="A15" s="340">
        <v>13</v>
      </c>
      <c r="B15" s="341" t="s">
        <v>177</v>
      </c>
      <c r="C15" s="351" t="s">
        <v>178</v>
      </c>
      <c r="D15" s="503"/>
      <c r="E15" s="340" t="s">
        <v>543</v>
      </c>
      <c r="F15" s="508"/>
    </row>
    <row r="16" spans="1:6" ht="17.25" customHeight="1" x14ac:dyDescent="0.35">
      <c r="A16" s="340">
        <v>14</v>
      </c>
      <c r="B16" s="341" t="s">
        <v>142</v>
      </c>
      <c r="C16" s="350" t="str">
        <f>VLOOKUP(B16,'employee list'!$C:$D,2,0)</f>
        <v>Phạm Đức Mạnh Cường</v>
      </c>
      <c r="D16" s="340" t="s">
        <v>546</v>
      </c>
      <c r="E16" s="340" t="s">
        <v>547</v>
      </c>
      <c r="F16" s="508"/>
    </row>
    <row r="17" spans="1:6" ht="17.25" customHeight="1" x14ac:dyDescent="0.35">
      <c r="A17" s="340">
        <v>15</v>
      </c>
      <c r="B17" s="341" t="s">
        <v>175</v>
      </c>
      <c r="C17" s="351" t="s">
        <v>176</v>
      </c>
      <c r="D17" s="340" t="s">
        <v>549</v>
      </c>
      <c r="E17" s="340" t="s">
        <v>548</v>
      </c>
      <c r="F17" s="508"/>
    </row>
    <row r="18" spans="1:6" ht="17.25" customHeight="1" x14ac:dyDescent="0.35">
      <c r="A18" s="340">
        <v>16</v>
      </c>
      <c r="B18" s="351" t="s">
        <v>154</v>
      </c>
      <c r="C18" s="350" t="str">
        <f>VLOOKUP(B18,'employee list'!$C:$D,2,0)</f>
        <v>Phạm Văn Quyền</v>
      </c>
      <c r="D18" s="340" t="s">
        <v>550</v>
      </c>
      <c r="E18" s="340"/>
      <c r="F18" s="508"/>
    </row>
    <row r="19" spans="1:6" ht="17.25" customHeight="1" x14ac:dyDescent="0.35">
      <c r="A19" s="340">
        <v>18</v>
      </c>
      <c r="B19" s="341" t="s">
        <v>165</v>
      </c>
      <c r="C19" s="351" t="s">
        <v>166</v>
      </c>
      <c r="D19" s="340" t="s">
        <v>589</v>
      </c>
      <c r="E19" s="340"/>
      <c r="F19" s="509"/>
    </row>
    <row r="20" spans="1:6" ht="17.25" customHeight="1" x14ac:dyDescent="0.35">
      <c r="A20" s="300">
        <v>19</v>
      </c>
      <c r="B20" s="300"/>
      <c r="C20" s="300"/>
      <c r="D20" s="300"/>
      <c r="E20" s="300"/>
      <c r="F20" s="216"/>
    </row>
    <row r="21" spans="1:6" ht="17.25" customHeight="1" x14ac:dyDescent="0.35">
      <c r="A21" s="300">
        <v>20</v>
      </c>
      <c r="B21" s="300"/>
      <c r="C21" s="300"/>
      <c r="D21" s="300"/>
      <c r="E21" s="300"/>
      <c r="F21" s="216"/>
    </row>
    <row r="22" spans="1:6" ht="17.25" customHeight="1" x14ac:dyDescent="0.35">
      <c r="A22" s="300">
        <v>21</v>
      </c>
      <c r="B22" s="300"/>
      <c r="C22" s="300"/>
      <c r="D22" s="300"/>
      <c r="E22" s="300"/>
      <c r="F22" s="216"/>
    </row>
    <row r="23" spans="1:6" ht="17.25" customHeight="1" x14ac:dyDescent="0.35">
      <c r="A23" s="300">
        <v>22</v>
      </c>
      <c r="B23" s="300"/>
      <c r="C23" s="300"/>
      <c r="D23" s="300"/>
      <c r="E23" s="300"/>
      <c r="F23" s="216"/>
    </row>
    <row r="24" spans="1:6" ht="17.25" customHeight="1" x14ac:dyDescent="0.35">
      <c r="A24" s="300">
        <v>23</v>
      </c>
      <c r="B24" s="300"/>
      <c r="C24" s="300"/>
      <c r="D24" s="300"/>
      <c r="E24" s="300"/>
      <c r="F24" s="216"/>
    </row>
    <row r="25" spans="1:6" ht="17.25" customHeight="1" x14ac:dyDescent="0.35">
      <c r="A25" s="300">
        <v>24</v>
      </c>
      <c r="B25" s="300"/>
      <c r="C25" s="300"/>
      <c r="D25" s="300"/>
      <c r="E25" s="300"/>
      <c r="F25" s="216"/>
    </row>
    <row r="26" spans="1:6" ht="17.25" customHeight="1" x14ac:dyDescent="0.35">
      <c r="A26" s="300">
        <v>25</v>
      </c>
      <c r="B26" s="300"/>
      <c r="C26" s="300"/>
      <c r="D26" s="300"/>
      <c r="E26" s="300"/>
      <c r="F26" s="216"/>
    </row>
    <row r="27" spans="1:6" ht="17.25" customHeight="1" x14ac:dyDescent="0.35">
      <c r="A27" s="300">
        <v>26</v>
      </c>
      <c r="B27" s="300"/>
      <c r="C27" s="300"/>
      <c r="D27" s="300"/>
      <c r="E27" s="300"/>
      <c r="F27" s="216"/>
    </row>
    <row r="28" spans="1:6" ht="17.25" customHeight="1" x14ac:dyDescent="0.35">
      <c r="A28" s="300">
        <v>27</v>
      </c>
      <c r="B28" s="300"/>
      <c r="C28" s="300"/>
      <c r="D28" s="300"/>
      <c r="E28" s="300"/>
      <c r="F28" s="216"/>
    </row>
    <row r="29" spans="1:6" ht="17.25" customHeight="1" x14ac:dyDescent="0.35">
      <c r="A29" s="300">
        <v>28</v>
      </c>
      <c r="B29" s="300"/>
      <c r="C29" s="300"/>
      <c r="D29" s="300"/>
      <c r="E29" s="300"/>
      <c r="F29" s="216"/>
    </row>
    <row r="30" spans="1:6" ht="17.25" customHeight="1" x14ac:dyDescent="0.35">
      <c r="A30" s="300">
        <v>29</v>
      </c>
      <c r="B30" s="300"/>
      <c r="C30" s="300"/>
      <c r="D30" s="300"/>
      <c r="E30" s="300"/>
      <c r="F30" s="216"/>
    </row>
    <row r="31" spans="1:6" ht="17.25" customHeight="1" x14ac:dyDescent="0.35">
      <c r="A31" s="300">
        <v>30</v>
      </c>
      <c r="B31" s="300"/>
      <c r="C31" s="300"/>
      <c r="D31" s="300"/>
      <c r="E31" s="300"/>
      <c r="F31" s="216"/>
    </row>
    <row r="32" spans="1:6" ht="17.25" customHeight="1" x14ac:dyDescent="0.35">
      <c r="A32" s="300">
        <v>31</v>
      </c>
      <c r="B32" s="300"/>
      <c r="C32" s="300"/>
      <c r="D32" s="300"/>
      <c r="E32" s="300"/>
      <c r="F32" s="216"/>
    </row>
    <row r="33" spans="1:6" ht="17.25" customHeight="1" x14ac:dyDescent="0.35">
      <c r="A33" s="300">
        <v>32</v>
      </c>
      <c r="B33" s="300"/>
      <c r="C33" s="300"/>
      <c r="D33" s="300"/>
      <c r="E33" s="300"/>
      <c r="F33" s="216"/>
    </row>
    <row r="34" spans="1:6" ht="17.25" customHeight="1" x14ac:dyDescent="0.35">
      <c r="A34" s="300">
        <v>33</v>
      </c>
      <c r="B34" s="300"/>
      <c r="C34" s="300"/>
      <c r="D34" s="300"/>
      <c r="E34" s="300"/>
      <c r="F34" s="216"/>
    </row>
    <row r="35" spans="1:6" ht="17.25" customHeight="1" x14ac:dyDescent="0.35">
      <c r="A35" s="300">
        <v>34</v>
      </c>
      <c r="B35" s="300"/>
      <c r="C35" s="300"/>
      <c r="D35" s="300"/>
      <c r="E35" s="300"/>
      <c r="F35" s="216"/>
    </row>
    <row r="36" spans="1:6" ht="17.25" customHeight="1" x14ac:dyDescent="0.35">
      <c r="A36" s="300">
        <v>35</v>
      </c>
      <c r="B36" s="300"/>
      <c r="C36" s="300"/>
      <c r="D36" s="300"/>
      <c r="E36" s="300"/>
      <c r="F36" s="216"/>
    </row>
    <row r="37" spans="1:6" ht="17.25" customHeight="1" x14ac:dyDescent="0.35">
      <c r="A37" s="300">
        <v>36</v>
      </c>
      <c r="B37" s="300"/>
      <c r="C37" s="300"/>
      <c r="D37" s="300"/>
      <c r="E37" s="300"/>
      <c r="F37" s="216"/>
    </row>
    <row r="38" spans="1:6" ht="17.25" customHeight="1" x14ac:dyDescent="0.35">
      <c r="A38" s="300">
        <v>37</v>
      </c>
      <c r="B38" s="300"/>
      <c r="C38" s="300"/>
      <c r="D38" s="300"/>
      <c r="E38" s="300"/>
      <c r="F38" s="216"/>
    </row>
    <row r="39" spans="1:6" ht="17.25" customHeight="1" x14ac:dyDescent="0.35">
      <c r="A39" s="300">
        <v>38</v>
      </c>
      <c r="B39" s="300"/>
      <c r="C39" s="300"/>
      <c r="D39" s="300"/>
      <c r="E39" s="300"/>
      <c r="F39" s="216"/>
    </row>
    <row r="40" spans="1:6" ht="17.25" customHeight="1" x14ac:dyDescent="0.35">
      <c r="A40" s="300">
        <v>39</v>
      </c>
      <c r="B40" s="300"/>
      <c r="C40" s="300"/>
      <c r="D40" s="300"/>
      <c r="E40" s="300"/>
      <c r="F40" s="216"/>
    </row>
    <row r="41" spans="1:6" ht="17.25" customHeight="1" x14ac:dyDescent="0.35">
      <c r="A41" s="300">
        <v>40</v>
      </c>
      <c r="B41" s="300"/>
      <c r="C41" s="300"/>
      <c r="D41" s="300"/>
      <c r="E41" s="300"/>
      <c r="F41" s="216"/>
    </row>
    <row r="42" spans="1:6" ht="17.25" customHeight="1" x14ac:dyDescent="0.35">
      <c r="A42" s="300">
        <v>41</v>
      </c>
      <c r="B42" s="300"/>
      <c r="C42" s="300"/>
      <c r="D42" s="300"/>
      <c r="E42" s="300"/>
      <c r="F42" s="216"/>
    </row>
    <row r="43" spans="1:6" ht="17.25" customHeight="1" x14ac:dyDescent="0.35">
      <c r="A43" s="300">
        <v>42</v>
      </c>
      <c r="B43" s="300"/>
      <c r="C43" s="300"/>
      <c r="D43" s="300"/>
      <c r="E43" s="300"/>
      <c r="F43" s="216"/>
    </row>
    <row r="44" spans="1:6" ht="17.25" customHeight="1" x14ac:dyDescent="0.35">
      <c r="A44" s="300">
        <v>43</v>
      </c>
      <c r="B44" s="300"/>
      <c r="C44" s="300"/>
      <c r="D44" s="300"/>
      <c r="E44" s="300"/>
      <c r="F44" s="216"/>
    </row>
    <row r="45" spans="1:6" ht="17.25" customHeight="1" x14ac:dyDescent="0.35">
      <c r="A45" s="300">
        <v>44</v>
      </c>
      <c r="B45" s="300"/>
      <c r="C45" s="300"/>
      <c r="D45" s="300"/>
      <c r="E45" s="300"/>
      <c r="F45" s="216"/>
    </row>
    <row r="46" spans="1:6" ht="17.25" customHeight="1" x14ac:dyDescent="0.35">
      <c r="A46" s="300">
        <v>45</v>
      </c>
      <c r="B46" s="300"/>
      <c r="C46" s="300"/>
      <c r="D46" s="300"/>
      <c r="E46" s="300"/>
      <c r="F46" s="216"/>
    </row>
    <row r="47" spans="1:6" ht="17.25" customHeight="1" x14ac:dyDescent="0.35">
      <c r="A47" s="300">
        <v>46</v>
      </c>
      <c r="B47" s="300"/>
      <c r="C47" s="300"/>
      <c r="D47" s="300"/>
      <c r="E47" s="300"/>
      <c r="F47" s="216"/>
    </row>
    <row r="48" spans="1:6" ht="17.25" customHeight="1" x14ac:dyDescent="0.35">
      <c r="A48" s="300">
        <v>47</v>
      </c>
      <c r="B48" s="300"/>
      <c r="C48" s="300"/>
      <c r="D48" s="300"/>
      <c r="E48" s="300"/>
      <c r="F48" s="216"/>
    </row>
    <row r="49" spans="1:6" ht="17.25" customHeight="1" x14ac:dyDescent="0.35">
      <c r="A49" s="300">
        <v>48</v>
      </c>
      <c r="B49" s="300"/>
      <c r="C49" s="300"/>
      <c r="D49" s="300"/>
      <c r="E49" s="300"/>
      <c r="F49" s="216"/>
    </row>
    <row r="50" spans="1:6" ht="17.25" customHeight="1" x14ac:dyDescent="0.35">
      <c r="A50" s="300">
        <v>49</v>
      </c>
      <c r="B50" s="300"/>
      <c r="C50" s="300"/>
      <c r="D50" s="300"/>
      <c r="E50" s="300"/>
      <c r="F50" s="216"/>
    </row>
    <row r="51" spans="1:6" ht="17.25" customHeight="1" x14ac:dyDescent="0.35">
      <c r="A51" s="300">
        <v>50</v>
      </c>
      <c r="B51" s="300"/>
      <c r="C51" s="300"/>
      <c r="D51" s="300"/>
      <c r="E51" s="300"/>
      <c r="F51" s="216"/>
    </row>
    <row r="52" spans="1:6" ht="17.25" customHeight="1" x14ac:dyDescent="0.35">
      <c r="A52" s="300">
        <v>51</v>
      </c>
      <c r="B52" s="300"/>
      <c r="C52" s="300"/>
      <c r="D52" s="300"/>
      <c r="E52" s="300"/>
      <c r="F52" s="216"/>
    </row>
    <row r="53" spans="1:6" ht="17.25" customHeight="1" x14ac:dyDescent="0.35">
      <c r="A53" s="300">
        <v>52</v>
      </c>
      <c r="B53" s="300"/>
      <c r="C53" s="300"/>
      <c r="D53" s="300"/>
      <c r="E53" s="300"/>
      <c r="F53" s="216"/>
    </row>
    <row r="54" spans="1:6" ht="17.25" customHeight="1" x14ac:dyDescent="0.35">
      <c r="A54" s="300">
        <v>53</v>
      </c>
      <c r="B54" s="300"/>
      <c r="C54" s="300"/>
      <c r="D54" s="300"/>
      <c r="E54" s="300"/>
      <c r="F54" s="216"/>
    </row>
    <row r="55" spans="1:6" ht="17.25" customHeight="1" x14ac:dyDescent="0.35">
      <c r="A55" s="300">
        <v>54</v>
      </c>
      <c r="B55" s="300"/>
      <c r="C55" s="300"/>
      <c r="D55" s="300"/>
      <c r="E55" s="300"/>
      <c r="F55" s="216"/>
    </row>
    <row r="56" spans="1:6" ht="17.25" customHeight="1" x14ac:dyDescent="0.35">
      <c r="A56" s="300">
        <v>55</v>
      </c>
      <c r="B56" s="300"/>
      <c r="C56" s="300"/>
      <c r="D56" s="300"/>
      <c r="E56" s="300"/>
      <c r="F56" s="216"/>
    </row>
    <row r="57" spans="1:6" ht="17.25" customHeight="1" x14ac:dyDescent="0.35">
      <c r="A57" s="300">
        <v>56</v>
      </c>
      <c r="B57" s="300"/>
      <c r="C57" s="300"/>
      <c r="D57" s="300"/>
      <c r="E57" s="300"/>
      <c r="F57" s="216"/>
    </row>
    <row r="58" spans="1:6" ht="17.25" customHeight="1" x14ac:dyDescent="0.35">
      <c r="A58" s="300">
        <v>57</v>
      </c>
      <c r="B58" s="300"/>
      <c r="C58" s="300"/>
      <c r="D58" s="300"/>
      <c r="E58" s="300"/>
      <c r="F58" s="216"/>
    </row>
    <row r="59" spans="1:6" ht="17.25" customHeight="1" x14ac:dyDescent="0.35">
      <c r="A59" s="300">
        <v>58</v>
      </c>
      <c r="B59" s="300"/>
      <c r="C59" s="300"/>
      <c r="D59" s="300"/>
      <c r="E59" s="300"/>
      <c r="F59" s="216"/>
    </row>
    <row r="60" spans="1:6" ht="17.25" customHeight="1" x14ac:dyDescent="0.35">
      <c r="A60" s="300">
        <v>59</v>
      </c>
      <c r="B60" s="300"/>
      <c r="C60" s="300"/>
      <c r="D60" s="300"/>
      <c r="E60" s="300"/>
      <c r="F60" s="216"/>
    </row>
    <row r="61" spans="1:6" ht="17.25" customHeight="1" x14ac:dyDescent="0.35">
      <c r="A61" s="300">
        <v>60</v>
      </c>
      <c r="B61" s="300"/>
      <c r="C61" s="300"/>
      <c r="D61" s="300"/>
      <c r="E61" s="300"/>
      <c r="F61" s="216"/>
    </row>
    <row r="62" spans="1:6" ht="17.25" customHeight="1" x14ac:dyDescent="0.35">
      <c r="A62" s="300">
        <v>61</v>
      </c>
      <c r="B62" s="300"/>
      <c r="C62" s="300"/>
      <c r="D62" s="300"/>
      <c r="E62" s="300"/>
      <c r="F62" s="216"/>
    </row>
    <row r="63" spans="1:6" ht="17.25" customHeight="1" x14ac:dyDescent="0.35">
      <c r="A63" s="300">
        <v>62</v>
      </c>
      <c r="B63" s="300"/>
      <c r="C63" s="300"/>
      <c r="D63" s="300"/>
      <c r="E63" s="300"/>
      <c r="F63" s="216"/>
    </row>
    <row r="64" spans="1:6" ht="17.25" customHeight="1" x14ac:dyDescent="0.35">
      <c r="A64" s="300">
        <v>63</v>
      </c>
      <c r="B64" s="300"/>
      <c r="C64" s="300"/>
      <c r="D64" s="300"/>
      <c r="E64" s="300"/>
      <c r="F64" s="216"/>
    </row>
    <row r="65" spans="1:6" ht="17.25" customHeight="1" x14ac:dyDescent="0.35">
      <c r="A65" s="300">
        <v>64</v>
      </c>
      <c r="B65" s="300"/>
      <c r="C65" s="300"/>
      <c r="D65" s="300"/>
      <c r="E65" s="300"/>
      <c r="F65" s="216"/>
    </row>
    <row r="66" spans="1:6" ht="17.25" customHeight="1" x14ac:dyDescent="0.35">
      <c r="A66" s="300">
        <v>65</v>
      </c>
      <c r="B66" s="300"/>
      <c r="C66" s="300"/>
      <c r="D66" s="300"/>
      <c r="E66" s="300"/>
      <c r="F66" s="216"/>
    </row>
    <row r="67" spans="1:6" ht="17.25" customHeight="1" x14ac:dyDescent="0.35">
      <c r="A67" s="300">
        <v>66</v>
      </c>
      <c r="B67" s="300"/>
      <c r="C67" s="300"/>
      <c r="D67" s="300"/>
      <c r="E67" s="300"/>
      <c r="F67" s="216"/>
    </row>
    <row r="68" spans="1:6" ht="17.25" customHeight="1" x14ac:dyDescent="0.35">
      <c r="A68" s="300">
        <v>67</v>
      </c>
      <c r="B68" s="300"/>
      <c r="C68" s="300"/>
      <c r="D68" s="300"/>
      <c r="E68" s="300"/>
      <c r="F68" s="216"/>
    </row>
    <row r="69" spans="1:6" ht="17.25" customHeight="1" x14ac:dyDescent="0.35">
      <c r="A69" s="300">
        <v>68</v>
      </c>
      <c r="B69" s="300"/>
      <c r="C69" s="300"/>
      <c r="D69" s="300"/>
      <c r="E69" s="300"/>
      <c r="F69" s="216"/>
    </row>
    <row r="70" spans="1:6" ht="17.25" customHeight="1" x14ac:dyDescent="0.35">
      <c r="A70" s="300">
        <v>69</v>
      </c>
      <c r="B70" s="300"/>
      <c r="C70" s="300"/>
      <c r="D70" s="300"/>
      <c r="E70" s="300"/>
      <c r="F70" s="216"/>
    </row>
    <row r="71" spans="1:6" ht="17.25" customHeight="1" x14ac:dyDescent="0.35">
      <c r="A71" s="300">
        <v>70</v>
      </c>
      <c r="B71" s="300"/>
      <c r="C71" s="300"/>
      <c r="D71" s="300"/>
      <c r="E71" s="300"/>
      <c r="F71" s="216"/>
    </row>
    <row r="72" spans="1:6" ht="17.25" customHeight="1" x14ac:dyDescent="0.35">
      <c r="A72" s="300">
        <v>71</v>
      </c>
      <c r="B72" s="300"/>
      <c r="C72" s="300"/>
      <c r="D72" s="300"/>
      <c r="E72" s="300"/>
      <c r="F72" s="216"/>
    </row>
    <row r="73" spans="1:6" ht="17.25" customHeight="1" x14ac:dyDescent="0.35">
      <c r="A73" s="300">
        <v>72</v>
      </c>
      <c r="B73" s="300"/>
      <c r="C73" s="300"/>
      <c r="D73" s="300"/>
      <c r="E73" s="300"/>
      <c r="F73" s="216"/>
    </row>
    <row r="74" spans="1:6" ht="17.25" customHeight="1" x14ac:dyDescent="0.35">
      <c r="A74" s="300">
        <v>73</v>
      </c>
      <c r="B74" s="300"/>
      <c r="C74" s="300"/>
      <c r="D74" s="300"/>
      <c r="E74" s="300"/>
      <c r="F74" s="216"/>
    </row>
    <row r="75" spans="1:6" ht="17.25" customHeight="1" x14ac:dyDescent="0.35">
      <c r="A75" s="300">
        <v>74</v>
      </c>
      <c r="B75" s="300"/>
      <c r="C75" s="300"/>
      <c r="D75" s="300"/>
      <c r="E75" s="300"/>
      <c r="F75" s="216"/>
    </row>
    <row r="76" spans="1:6" ht="17.25" customHeight="1" x14ac:dyDescent="0.35">
      <c r="A76" s="300">
        <v>75</v>
      </c>
      <c r="B76" s="300"/>
      <c r="C76" s="300"/>
      <c r="D76" s="300"/>
      <c r="E76" s="300"/>
      <c r="F76" s="216"/>
    </row>
    <row r="77" spans="1:6" ht="17.25" customHeight="1" x14ac:dyDescent="0.35">
      <c r="A77" s="300">
        <v>76</v>
      </c>
      <c r="B77" s="300"/>
      <c r="C77" s="300"/>
      <c r="D77" s="300"/>
      <c r="E77" s="300"/>
      <c r="F77" s="216"/>
    </row>
    <row r="78" spans="1:6" ht="17.25" customHeight="1" x14ac:dyDescent="0.35">
      <c r="A78" s="300">
        <v>77</v>
      </c>
      <c r="B78" s="300"/>
      <c r="C78" s="300"/>
      <c r="D78" s="300"/>
      <c r="E78" s="300"/>
      <c r="F78" s="216"/>
    </row>
    <row r="79" spans="1:6" ht="17.25" customHeight="1" x14ac:dyDescent="0.35">
      <c r="A79" s="300">
        <v>78</v>
      </c>
      <c r="B79" s="300"/>
      <c r="C79" s="300"/>
      <c r="D79" s="300"/>
      <c r="E79" s="300"/>
      <c r="F79" s="216"/>
    </row>
    <row r="80" spans="1:6" ht="17.25" customHeight="1" x14ac:dyDescent="0.35">
      <c r="A80" s="300">
        <v>79</v>
      </c>
      <c r="B80" s="300"/>
      <c r="C80" s="300"/>
      <c r="D80" s="300"/>
      <c r="E80" s="300"/>
      <c r="F80" s="216"/>
    </row>
    <row r="81" spans="1:6" ht="17.25" customHeight="1" x14ac:dyDescent="0.35">
      <c r="A81" s="300">
        <v>80</v>
      </c>
      <c r="B81" s="300"/>
      <c r="C81" s="300"/>
      <c r="D81" s="300"/>
      <c r="E81" s="300"/>
      <c r="F81" s="216"/>
    </row>
    <row r="82" spans="1:6" ht="17.25" customHeight="1" x14ac:dyDescent="0.35">
      <c r="A82" s="300">
        <v>81</v>
      </c>
      <c r="B82" s="300"/>
      <c r="C82" s="300"/>
      <c r="D82" s="300"/>
      <c r="E82" s="300"/>
      <c r="F82" s="216"/>
    </row>
    <row r="83" spans="1:6" ht="17.25" customHeight="1" x14ac:dyDescent="0.35">
      <c r="A83" s="300">
        <v>82</v>
      </c>
      <c r="B83" s="300"/>
      <c r="C83" s="300"/>
      <c r="D83" s="300"/>
      <c r="E83" s="300"/>
      <c r="F83" s="216"/>
    </row>
    <row r="84" spans="1:6" ht="17.25" customHeight="1" x14ac:dyDescent="0.35">
      <c r="A84" s="300">
        <v>83</v>
      </c>
      <c r="B84" s="300"/>
      <c r="C84" s="300"/>
      <c r="D84" s="300"/>
      <c r="E84" s="300"/>
      <c r="F84" s="216"/>
    </row>
    <row r="85" spans="1:6" ht="17.25" customHeight="1" x14ac:dyDescent="0.35">
      <c r="A85" s="300"/>
      <c r="B85" s="300"/>
      <c r="C85" s="300"/>
      <c r="D85" s="300"/>
      <c r="E85" s="300"/>
      <c r="F85" s="216"/>
    </row>
    <row r="86" spans="1:6" ht="17.25" customHeight="1" x14ac:dyDescent="0.35">
      <c r="A86" s="300"/>
      <c r="B86" s="300"/>
      <c r="C86" s="300"/>
      <c r="D86" s="300"/>
      <c r="E86" s="300"/>
    </row>
    <row r="87" spans="1:6" ht="17.25" customHeight="1" x14ac:dyDescent="0.35">
      <c r="A87" s="300"/>
      <c r="B87" s="300"/>
      <c r="C87" s="300"/>
      <c r="D87" s="300"/>
      <c r="E87" s="300"/>
    </row>
    <row r="88" spans="1:6" ht="17.25" customHeight="1" x14ac:dyDescent="0.35">
      <c r="A88" s="300"/>
      <c r="B88" s="300"/>
      <c r="C88" s="300"/>
      <c r="D88" s="300"/>
      <c r="E88" s="300"/>
    </row>
    <row r="89" spans="1:6" ht="17.25" customHeight="1" x14ac:dyDescent="0.35">
      <c r="A89" s="300"/>
      <c r="B89" s="300"/>
      <c r="C89" s="300"/>
      <c r="D89" s="300"/>
      <c r="E89" s="300"/>
    </row>
    <row r="90" spans="1:6" ht="17.25" customHeight="1" x14ac:dyDescent="0.35">
      <c r="A90" s="300"/>
      <c r="B90" s="300"/>
      <c r="C90" s="300"/>
      <c r="D90" s="300"/>
      <c r="E90" s="300"/>
    </row>
    <row r="91" spans="1:6" ht="17.25" customHeight="1" x14ac:dyDescent="0.35">
      <c r="A91" s="300"/>
      <c r="B91" s="300"/>
      <c r="C91" s="300"/>
      <c r="D91" s="300"/>
      <c r="E91" s="300"/>
    </row>
    <row r="92" spans="1:6" ht="17.25" customHeight="1" x14ac:dyDescent="0.35">
      <c r="A92" s="300"/>
      <c r="B92" s="300"/>
      <c r="C92" s="300"/>
      <c r="D92" s="300"/>
      <c r="E92" s="300"/>
    </row>
    <row r="93" spans="1:6" ht="17.25" customHeight="1" x14ac:dyDescent="0.35">
      <c r="A93" s="300"/>
      <c r="B93" s="300"/>
      <c r="C93" s="300"/>
      <c r="D93" s="300"/>
      <c r="E93" s="300"/>
    </row>
    <row r="94" spans="1:6" ht="17.25" customHeight="1" x14ac:dyDescent="0.35">
      <c r="A94" s="300"/>
      <c r="B94" s="300"/>
      <c r="C94" s="300"/>
      <c r="D94" s="300"/>
      <c r="E94" s="300"/>
    </row>
    <row r="95" spans="1:6" ht="17.25" customHeight="1" x14ac:dyDescent="0.35">
      <c r="A95" s="300"/>
      <c r="B95" s="300"/>
      <c r="C95" s="300"/>
      <c r="D95" s="300"/>
      <c r="E95" s="300"/>
    </row>
    <row r="96" spans="1:6" ht="17.25" customHeight="1" x14ac:dyDescent="0.35">
      <c r="A96" s="300"/>
      <c r="B96" s="300"/>
      <c r="C96" s="300"/>
      <c r="D96" s="300"/>
      <c r="E96" s="300"/>
    </row>
    <row r="97" spans="1:5" ht="17.25" customHeight="1" x14ac:dyDescent="0.35">
      <c r="A97" s="300"/>
      <c r="B97" s="300"/>
      <c r="C97" s="300"/>
      <c r="D97" s="300"/>
      <c r="E97" s="300"/>
    </row>
    <row r="98" spans="1:5" ht="17.25" customHeight="1" x14ac:dyDescent="0.35">
      <c r="A98" s="300"/>
      <c r="B98" s="300"/>
      <c r="C98" s="300"/>
      <c r="D98" s="300"/>
      <c r="E98" s="300"/>
    </row>
    <row r="99" spans="1:5" ht="17.25" customHeight="1" x14ac:dyDescent="0.35">
      <c r="A99" s="300"/>
      <c r="B99" s="300"/>
      <c r="C99" s="300"/>
      <c r="D99" s="300"/>
      <c r="E99" s="300"/>
    </row>
    <row r="100" spans="1:5" ht="17.25" customHeight="1" x14ac:dyDescent="0.35">
      <c r="A100" s="300"/>
      <c r="B100" s="300"/>
      <c r="C100" s="300"/>
      <c r="D100" s="300"/>
      <c r="E100" s="300"/>
    </row>
    <row r="101" spans="1:5" ht="17.25" customHeight="1" x14ac:dyDescent="0.35"/>
    <row r="102" spans="1:5" ht="17.25" customHeight="1" x14ac:dyDescent="0.35"/>
    <row r="103" spans="1:5" ht="17.25" customHeight="1" x14ac:dyDescent="0.35"/>
    <row r="104" spans="1:5" ht="17.25" customHeight="1" x14ac:dyDescent="0.35"/>
    <row r="105" spans="1:5" ht="17.25" customHeight="1" x14ac:dyDescent="0.35"/>
    <row r="106" spans="1:5" ht="17.25" customHeight="1" x14ac:dyDescent="0.35"/>
    <row r="107" spans="1:5" ht="17.25" customHeight="1" x14ac:dyDescent="0.35"/>
    <row r="108" spans="1:5" ht="17.25" customHeight="1" x14ac:dyDescent="0.35"/>
    <row r="109" spans="1:5" ht="17.25" customHeight="1" x14ac:dyDescent="0.35"/>
    <row r="115" ht="33.75" customHeight="1" x14ac:dyDescent="0.35"/>
  </sheetData>
  <mergeCells count="4">
    <mergeCell ref="D13:D15"/>
    <mergeCell ref="A1:F1"/>
    <mergeCell ref="F3:F9"/>
    <mergeCell ref="F10:F19"/>
  </mergeCells>
  <conditionalFormatting sqref="B3">
    <cfRule type="duplicateValues" dxfId="39" priority="47"/>
    <cfRule type="duplicateValues" dxfId="38" priority="46"/>
    <cfRule type="duplicateValues" dxfId="37" priority="45"/>
  </conditionalFormatting>
  <conditionalFormatting sqref="B4:B5">
    <cfRule type="expression" dxfId="36" priority="32">
      <formula>#REF!="NH"</formula>
    </cfRule>
  </conditionalFormatting>
  <conditionalFormatting sqref="B6">
    <cfRule type="duplicateValues" dxfId="35" priority="28"/>
  </conditionalFormatting>
  <conditionalFormatting sqref="B7">
    <cfRule type="expression" dxfId="34" priority="24">
      <formula>#REF!="NH"</formula>
    </cfRule>
  </conditionalFormatting>
  <conditionalFormatting sqref="B10">
    <cfRule type="expression" dxfId="33" priority="19">
      <formula>#REF!="NH"</formula>
    </cfRule>
  </conditionalFormatting>
  <conditionalFormatting sqref="B11">
    <cfRule type="duplicateValues" dxfId="32" priority="15"/>
  </conditionalFormatting>
  <conditionalFormatting sqref="B14:B17">
    <cfRule type="expression" dxfId="30" priority="5">
      <formula>#REF!="NH"</formula>
    </cfRule>
  </conditionalFormatting>
  <conditionalFormatting sqref="B19">
    <cfRule type="expression" dxfId="29" priority="1">
      <formula>#REF!="NH"</formula>
    </cfRule>
  </conditionalFormatting>
  <conditionalFormatting sqref="B6:C6">
    <cfRule type="duplicateValues" dxfId="28" priority="29"/>
    <cfRule type="duplicateValues" dxfId="27" priority="30"/>
  </conditionalFormatting>
  <conditionalFormatting sqref="B18:C18">
    <cfRule type="duplicateValues" dxfId="26" priority="2"/>
  </conditionalFormatting>
  <conditionalFormatting sqref="C3">
    <cfRule type="duplicateValues" dxfId="25" priority="40"/>
    <cfRule type="duplicateValues" dxfId="24" priority="41"/>
    <cfRule type="duplicateValues" dxfId="23" priority="42"/>
    <cfRule type="duplicateValues" dxfId="22" priority="43"/>
    <cfRule type="duplicateValues" dxfId="21" priority="44"/>
  </conditionalFormatting>
  <conditionalFormatting sqref="C4">
    <cfRule type="duplicateValues" dxfId="20" priority="36"/>
    <cfRule type="duplicateValues" dxfId="19" priority="37"/>
    <cfRule type="duplicateValues" dxfId="18" priority="38"/>
  </conditionalFormatting>
  <conditionalFormatting sqref="C5">
    <cfRule type="duplicateValues" dxfId="17" priority="33"/>
    <cfRule type="duplicateValues" dxfId="16" priority="34"/>
    <cfRule type="duplicateValues" dxfId="15" priority="35"/>
  </conditionalFormatting>
  <conditionalFormatting sqref="C6">
    <cfRule type="duplicateValues" dxfId="14" priority="31"/>
  </conditionalFormatting>
  <conditionalFormatting sqref="C7">
    <cfRule type="duplicateValues" dxfId="13" priority="26"/>
    <cfRule type="duplicateValues" dxfId="12" priority="25"/>
    <cfRule type="duplicateValues" dxfId="11" priority="27"/>
  </conditionalFormatting>
  <conditionalFormatting sqref="C10">
    <cfRule type="duplicateValues" dxfId="10" priority="16"/>
    <cfRule type="duplicateValues" dxfId="9" priority="18"/>
    <cfRule type="duplicateValues" dxfId="8" priority="17"/>
  </conditionalFormatting>
  <conditionalFormatting sqref="C11">
    <cfRule type="duplicateValues" dxfId="7" priority="12"/>
    <cfRule type="duplicateValues" dxfId="6" priority="13"/>
    <cfRule type="duplicateValues" dxfId="5" priority="14"/>
  </conditionalFormatting>
  <conditionalFormatting sqref="C16">
    <cfRule type="duplicateValues" dxfId="4" priority="7"/>
    <cfRule type="duplicateValues" dxfId="3" priority="8"/>
    <cfRule type="duplicateValues" dxfId="2" priority="9"/>
  </conditionalFormatting>
  <conditionalFormatting sqref="C18">
    <cfRule type="duplicateValues" dxfId="1" priority="3"/>
    <cfRule type="duplicateValues" dxfId="0"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8984375" defaultRowHeight="13" x14ac:dyDescent="0.3"/>
  <cols>
    <col min="1" max="16384" width="9.08984375" style="3"/>
  </cols>
  <sheetData>
    <row r="3" spans="2:2" x14ac:dyDescent="0.3">
      <c r="B3" s="3" t="s">
        <v>488</v>
      </c>
    </row>
    <row r="4" spans="2:2" ht="16.5" customHeight="1" x14ac:dyDescent="0.3">
      <c r="B4" s="23" t="s">
        <v>489</v>
      </c>
    </row>
    <row r="5" spans="2:2" ht="16.5" customHeight="1" x14ac:dyDescent="0.3">
      <c r="B5" s="23" t="s">
        <v>490</v>
      </c>
    </row>
    <row r="6" spans="2:2" ht="16.5" customHeight="1" x14ac:dyDescent="0.3">
      <c r="B6" s="23" t="s">
        <v>491</v>
      </c>
    </row>
    <row r="7" spans="2:2" ht="16.5" customHeight="1" x14ac:dyDescent="0.3">
      <c r="B7" s="23" t="s">
        <v>492</v>
      </c>
    </row>
    <row r="8" spans="2:2" ht="16.5" customHeight="1" x14ac:dyDescent="0.3">
      <c r="B8" s="3" t="s">
        <v>493</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8984375" defaultRowHeight="14" x14ac:dyDescent="0.3"/>
  <cols>
    <col min="1" max="1" width="19.6328125" style="36" bestFit="1" customWidth="1"/>
    <col min="2" max="3" width="12" style="36" customWidth="1"/>
    <col min="4" max="4" width="103.08984375" style="36" bestFit="1" customWidth="1"/>
    <col min="5" max="5" width="22.90625" style="36" bestFit="1" customWidth="1"/>
    <col min="6" max="16384" width="9.08984375" style="36"/>
  </cols>
  <sheetData>
    <row r="1" spans="1:5" ht="21.75" customHeight="1" x14ac:dyDescent="0.3">
      <c r="A1" s="35" t="s">
        <v>494</v>
      </c>
      <c r="B1" s="35" t="s">
        <v>35</v>
      </c>
      <c r="C1" s="35" t="s">
        <v>495</v>
      </c>
      <c r="D1" s="35" t="s">
        <v>496</v>
      </c>
      <c r="E1" s="35" t="s">
        <v>497</v>
      </c>
    </row>
    <row r="2" spans="1:5" ht="21.75" customHeight="1" x14ac:dyDescent="0.3">
      <c r="A2" s="510" t="s">
        <v>498</v>
      </c>
      <c r="B2" s="37">
        <v>1</v>
      </c>
      <c r="C2" s="37" t="s">
        <v>499</v>
      </c>
      <c r="D2" s="38" t="s">
        <v>500</v>
      </c>
      <c r="E2" s="511" t="s">
        <v>501</v>
      </c>
    </row>
    <row r="3" spans="1:5" ht="21.75" customHeight="1" x14ac:dyDescent="0.3">
      <c r="A3" s="510"/>
      <c r="B3" s="37">
        <v>2</v>
      </c>
      <c r="C3" s="37" t="s">
        <v>502</v>
      </c>
      <c r="D3" s="38" t="s">
        <v>503</v>
      </c>
      <c r="E3" s="512"/>
    </row>
    <row r="4" spans="1:5" ht="21.75" customHeight="1" x14ac:dyDescent="0.3">
      <c r="A4" s="510"/>
      <c r="B4" s="37">
        <v>3</v>
      </c>
      <c r="C4" s="37" t="s">
        <v>504</v>
      </c>
      <c r="D4" s="38" t="s">
        <v>505</v>
      </c>
      <c r="E4" s="512"/>
    </row>
    <row r="5" spans="1:5" ht="21.75" customHeight="1" x14ac:dyDescent="0.3">
      <c r="A5" s="510"/>
      <c r="B5" s="37">
        <v>4</v>
      </c>
      <c r="C5" s="37" t="s">
        <v>506</v>
      </c>
      <c r="D5" s="38" t="s">
        <v>507</v>
      </c>
      <c r="E5" s="512"/>
    </row>
    <row r="6" spans="1:5" ht="21.75" customHeight="1" x14ac:dyDescent="0.3">
      <c r="A6" s="510"/>
      <c r="B6" s="37">
        <v>5</v>
      </c>
      <c r="C6" s="37" t="s">
        <v>508</v>
      </c>
      <c r="D6" s="39" t="s">
        <v>509</v>
      </c>
      <c r="E6" s="512"/>
    </row>
    <row r="7" spans="1:5" ht="21.75" customHeight="1" x14ac:dyDescent="0.3">
      <c r="A7" s="510"/>
      <c r="B7" s="37">
        <v>6</v>
      </c>
      <c r="C7" s="37" t="s">
        <v>510</v>
      </c>
      <c r="D7" s="38" t="s">
        <v>511</v>
      </c>
      <c r="E7" s="512"/>
    </row>
    <row r="8" spans="1:5" ht="21.75" customHeight="1" x14ac:dyDescent="0.3">
      <c r="A8" s="510"/>
      <c r="B8" s="37">
        <v>7</v>
      </c>
      <c r="C8" s="40" t="s">
        <v>512</v>
      </c>
      <c r="D8" s="38" t="s">
        <v>513</v>
      </c>
      <c r="E8" s="512"/>
    </row>
    <row r="9" spans="1:5" ht="21.75" customHeight="1" x14ac:dyDescent="0.3">
      <c r="A9" s="513" t="s">
        <v>514</v>
      </c>
      <c r="B9" s="41">
        <v>8</v>
      </c>
      <c r="C9" s="42" t="s">
        <v>515</v>
      </c>
      <c r="D9" s="43" t="s">
        <v>516</v>
      </c>
      <c r="E9" s="514" t="s">
        <v>517</v>
      </c>
    </row>
    <row r="10" spans="1:5" ht="21.75" customHeight="1" x14ac:dyDescent="0.3">
      <c r="A10" s="513"/>
      <c r="B10" s="41">
        <v>9</v>
      </c>
      <c r="C10" s="41" t="s">
        <v>518</v>
      </c>
      <c r="D10" s="43" t="s">
        <v>519</v>
      </c>
      <c r="E10" s="515"/>
    </row>
    <row r="11" spans="1:5" ht="21.75" customHeight="1" x14ac:dyDescent="0.3">
      <c r="A11" s="513"/>
      <c r="B11" s="41">
        <v>10</v>
      </c>
      <c r="C11" s="41" t="s">
        <v>520</v>
      </c>
      <c r="D11" s="43" t="s">
        <v>521</v>
      </c>
      <c r="E11" s="515"/>
    </row>
    <row r="12" spans="1:5" ht="21.75" customHeight="1" x14ac:dyDescent="0.3">
      <c r="A12" s="513"/>
      <c r="B12" s="41">
        <v>11</v>
      </c>
      <c r="C12" s="41" t="s">
        <v>522</v>
      </c>
      <c r="D12" s="43" t="s">
        <v>523</v>
      </c>
      <c r="E12" s="515"/>
    </row>
    <row r="13" spans="1:5" ht="21.75" customHeight="1" x14ac:dyDescent="0.3">
      <c r="A13" s="513"/>
      <c r="B13" s="41">
        <v>12</v>
      </c>
      <c r="C13" s="41" t="s">
        <v>524</v>
      </c>
      <c r="D13" s="43" t="s">
        <v>525</v>
      </c>
      <c r="E13" s="515"/>
    </row>
    <row r="14" spans="1:5" ht="21.75" customHeight="1" x14ac:dyDescent="0.3">
      <c r="A14" s="516" t="s">
        <v>526</v>
      </c>
      <c r="B14" s="44">
        <v>13</v>
      </c>
      <c r="C14" s="45" t="s">
        <v>527</v>
      </c>
      <c r="D14" s="46" t="s">
        <v>528</v>
      </c>
      <c r="E14" s="517" t="s">
        <v>529</v>
      </c>
    </row>
    <row r="15" spans="1:5" ht="21.75" customHeight="1" x14ac:dyDescent="0.3">
      <c r="A15" s="516"/>
      <c r="B15" s="44">
        <v>14</v>
      </c>
      <c r="C15" s="44" t="s">
        <v>530</v>
      </c>
      <c r="D15" s="46" t="s">
        <v>531</v>
      </c>
      <c r="E15" s="517"/>
    </row>
    <row r="16" spans="1:5" ht="21.75" customHeight="1" x14ac:dyDescent="0.3">
      <c r="A16" s="516"/>
      <c r="B16" s="44">
        <v>15</v>
      </c>
      <c r="C16" s="44" t="s">
        <v>532</v>
      </c>
      <c r="D16" s="46" t="s">
        <v>533</v>
      </c>
      <c r="E16" s="517"/>
    </row>
    <row r="17" spans="1:5" ht="21.75" customHeight="1" x14ac:dyDescent="0.3">
      <c r="A17" s="516"/>
      <c r="B17" s="44">
        <v>16</v>
      </c>
      <c r="C17" s="44" t="s">
        <v>534</v>
      </c>
      <c r="D17" s="46" t="s">
        <v>535</v>
      </c>
      <c r="E17" s="517"/>
    </row>
    <row r="18" spans="1:5" ht="21.75" customHeight="1" x14ac:dyDescent="0.3">
      <c r="A18" s="516"/>
      <c r="B18" s="44">
        <v>17</v>
      </c>
      <c r="C18" s="44" t="s">
        <v>536</v>
      </c>
      <c r="D18" s="46" t="s">
        <v>537</v>
      </c>
      <c r="E18" s="517"/>
    </row>
    <row r="19" spans="1:5" ht="21.75" customHeight="1" x14ac:dyDescent="0.3">
      <c r="A19" s="516"/>
      <c r="B19" s="44">
        <v>18</v>
      </c>
      <c r="C19" s="44" t="s">
        <v>538</v>
      </c>
      <c r="D19" s="46" t="s">
        <v>539</v>
      </c>
      <c r="E19" s="517"/>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F8AE87-7311-4EAF-AB6A-172A62144F19}">
  <ds:schemaRefs>
    <ds:schemaRef ds:uri="http://schemas.microsoft.com/office/infopath/2007/PartnerControls"/>
    <ds:schemaRef ds:uri="http://purl.org/dc/terms/"/>
    <ds:schemaRef ds:uri="http://purl.org/dc/elements/1.1/"/>
    <ds:schemaRef ds:uri="http://www.w3.org/XML/1998/namespace"/>
    <ds:schemaRef ds:uri="http://schemas.microsoft.com/office/2006/documentManagement/types"/>
    <ds:schemaRef ds:uri="a564ec6c-dd2f-4ddf-98dd-e1f144c2cc48"/>
    <ds:schemaRef ds:uri="http://schemas.microsoft.com/office/2006/metadata/properties"/>
    <ds:schemaRef ds:uri="http://schemas.openxmlformats.org/package/2006/metadata/core-properties"/>
    <ds:schemaRef ds:uri="02fb2a41-be81-40d8-b6af-2c77f507163a"/>
    <ds:schemaRef ds:uri="http://purl.org/dc/dcmitype/"/>
  </ds:schemaRefs>
</ds:datastoreItem>
</file>

<file path=customXml/itemProps2.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7925713-759B-425D-A68F-E3818BF86A7D}">
  <ds:schemaRefs>
    <ds:schemaRef ds:uri="http://schemas.microsoft.com/sharepoint/v3/contenttype/fo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Dat Le</cp:lastModifiedBy>
  <cp:revision/>
  <cp:lastPrinted>2026-06-25T08:50:32Z</cp:lastPrinted>
  <dcterms:created xsi:type="dcterms:W3CDTF">2015-06-05T18:17:20Z</dcterms:created>
  <dcterms:modified xsi:type="dcterms:W3CDTF">2026-07-01T02:50:52Z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