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745" documentId="13_ncr:1_{E6F95DD3-72E4-4B8D-8069-044E9688CA6C}" xr6:coauthVersionLast="47" xr6:coauthVersionMax="47" xr10:uidLastSave="{3136D727-2205-4AC1-8FFA-74D8C524F869}"/>
  <bookViews>
    <workbookView xWindow="-120" yWindow="-120" windowWidth="29040" windowHeight="15720" tabRatio="596" firstSheet="1" activeTab="1" xr2:uid="{00000000-000D-0000-FFFF-FFFF00000000}"/>
  </bookViews>
  <sheets>
    <sheet name="monitoring (2)" sheetId="8" state="hidden" r:id="rId1"/>
    <sheet name="monitoring" sheetId="1" r:id="rId2"/>
    <sheet name="employee list" sheetId="5" r:id="rId3"/>
    <sheet name="Working shift" sheetId="16" r:id="rId4"/>
    <sheet name="Sheet1" sheetId="22" r:id="rId5"/>
    <sheet name="CA ĐÊM T27" sheetId="21" r:id="rId6"/>
    <sheet name="nghi viec" sheetId="18" r:id="rId7"/>
    <sheet name="loi chat luong" sheetId="17" r:id="rId8"/>
    <sheet name="rules" sheetId="2" state="hidden" r:id="rId9"/>
    <sheet name="nội quy" sheetId="3" state="hidden" r:id="rId10"/>
  </sheets>
  <externalReferences>
    <externalReference r:id="rId11"/>
  </externalReferences>
  <definedNames>
    <definedName name="_xlnm._FilterDatabase" localSheetId="2" hidden="1">'employee list'!$A$2:$N$281</definedName>
    <definedName name="_xlnm._FilterDatabase" localSheetId="7" hidden="1">'loi chat luong'!#REF!</definedName>
    <definedName name="_xlnm._FilterDatabase" localSheetId="1" hidden="1">monitoring!$B$23:$GX$230</definedName>
    <definedName name="_xlnm._FilterDatabase" localSheetId="0" hidden="1">'monitoring (2)'!$B$23:$VZ$740</definedName>
    <definedName name="_xlnm._FilterDatabase" localSheetId="4" hidden="1">Sheet1!$A$2:$C$60</definedName>
    <definedName name="_xlnm._FilterDatabase" localSheetId="3" hidden="1">'Working shift'!$A$2:$BP$60</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0" i="22" l="1"/>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E195" i="1"/>
  <c r="E192" i="1"/>
  <c r="E189" i="1"/>
  <c r="E186" i="1"/>
  <c r="E183" i="1"/>
  <c r="E180" i="1"/>
  <c r="E177" i="1"/>
  <c r="E174" i="1"/>
  <c r="E171" i="1"/>
  <c r="E168" i="1"/>
  <c r="E165" i="1"/>
  <c r="E162" i="1"/>
  <c r="E159" i="1"/>
  <c r="E156" i="1"/>
  <c r="A59" i="16"/>
  <c r="A60" i="16"/>
  <c r="C40" i="16"/>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K191" i="1"/>
  <c r="A27" i="16"/>
  <c r="A3" i="16"/>
  <c r="A28" i="16"/>
  <c r="A29" i="16"/>
  <c r="A4" i="16"/>
  <c r="A5" i="16"/>
  <c r="A30" i="16"/>
  <c r="A6" i="16"/>
  <c r="A7" i="16"/>
  <c r="A31" i="16"/>
  <c r="A32" i="16"/>
  <c r="A33" i="16"/>
  <c r="A34" i="16"/>
  <c r="A35" i="16"/>
  <c r="A8" i="16"/>
  <c r="A9" i="16"/>
  <c r="A36" i="16"/>
  <c r="A10" i="16"/>
  <c r="A37" i="16"/>
  <c r="A38" i="16"/>
  <c r="A11" i="16"/>
  <c r="A12" i="16"/>
  <c r="A13" i="16"/>
  <c r="A39" i="16"/>
  <c r="A40" i="16"/>
  <c r="A14" i="16"/>
  <c r="A15" i="16"/>
  <c r="A41" i="16"/>
  <c r="A42" i="16"/>
  <c r="A43" i="16"/>
  <c r="A44" i="16"/>
  <c r="A16" i="16"/>
  <c r="A17" i="16"/>
  <c r="A45" i="16"/>
  <c r="A46" i="16"/>
  <c r="A18" i="16"/>
  <c r="A19" i="16"/>
  <c r="A20" i="16"/>
  <c r="A47" i="16"/>
  <c r="A48" i="16"/>
  <c r="A49" i="16"/>
  <c r="A21" i="16"/>
  <c r="A50" i="16"/>
  <c r="A22" i="16"/>
  <c r="A51" i="16"/>
  <c r="A23" i="16"/>
  <c r="A24" i="16"/>
  <c r="A52" i="16"/>
  <c r="A53" i="16"/>
  <c r="A54" i="16"/>
  <c r="A55" i="16"/>
  <c r="A56" i="16"/>
  <c r="A57" i="16"/>
  <c r="A58" i="16"/>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F189" i="1"/>
  <c r="J189" i="1"/>
  <c r="K189" i="1"/>
  <c r="J190" i="1"/>
  <c r="K190" i="1"/>
  <c r="C192" i="1"/>
  <c r="F192" i="1"/>
  <c r="J192" i="1"/>
  <c r="K192" i="1"/>
  <c r="J193" i="1"/>
  <c r="K193" i="1"/>
  <c r="K194" i="1"/>
  <c r="C195" i="1"/>
  <c r="F195" i="1"/>
  <c r="J195" i="1"/>
  <c r="K195" i="1"/>
  <c r="J196" i="1"/>
  <c r="K196" i="1"/>
  <c r="K197"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J187" i="1" l="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6"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F168" i="1"/>
  <c r="F171" i="1"/>
  <c r="F174" i="1"/>
  <c r="F177" i="1"/>
  <c r="F180" i="1"/>
  <c r="F183" i="1"/>
  <c r="F186"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0"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2" i="16" l="1"/>
  <c r="C39"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6" i="16"/>
  <c r="BP27" i="16"/>
  <c r="BP28" i="16"/>
  <c r="BP29" i="16"/>
  <c r="BP30" i="16"/>
  <c r="BP31" i="16"/>
  <c r="BP32" i="16"/>
  <c r="BP33" i="16"/>
  <c r="BP34" i="16"/>
  <c r="BP35" i="16"/>
  <c r="BP36" i="16"/>
  <c r="BP37" i="16"/>
  <c r="BP38" i="16"/>
  <c r="BP3" i="16"/>
  <c r="A25"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4" i="16"/>
  <c r="C43" i="16"/>
  <c r="C41" i="16"/>
  <c r="C15" i="16"/>
  <c r="C14" i="16"/>
  <c r="C6" i="16"/>
  <c r="C12" i="16"/>
  <c r="C11" i="16"/>
  <c r="C38" i="16"/>
  <c r="C37" i="16"/>
  <c r="C10" i="16"/>
  <c r="C36" i="16"/>
  <c r="C7" i="16"/>
  <c r="C9" i="16"/>
  <c r="C4" i="16"/>
  <c r="C26" i="16"/>
  <c r="C35" i="16"/>
  <c r="C29" i="16"/>
  <c r="C34" i="16"/>
  <c r="C28" i="16"/>
  <c r="C25" i="16"/>
  <c r="C33" i="16"/>
  <c r="C31"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00" i="1"/>
  <c r="I212" i="1"/>
  <c r="I224" i="1"/>
  <c r="I209" i="1"/>
  <c r="I215" i="1"/>
  <c r="I197" i="1"/>
  <c r="I230" i="1"/>
  <c r="I194" i="1"/>
  <c r="I227" i="1"/>
  <c r="I206" i="1"/>
  <c r="I221" i="1"/>
  <c r="I203" i="1"/>
  <c r="I218" i="1"/>
  <c r="I191" i="1"/>
  <c r="I173" i="1"/>
  <c r="I182" i="1"/>
  <c r="I188" i="1"/>
  <c r="I179" i="1"/>
  <c r="I185" i="1"/>
  <c r="I176" i="1"/>
  <c r="I158" i="1"/>
  <c r="I164" i="1"/>
  <c r="I89" i="1"/>
  <c r="I56" i="1"/>
  <c r="I71" i="1"/>
  <c r="I68" i="1"/>
  <c r="I170" i="1"/>
  <c r="I169" i="1"/>
  <c r="I16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tc={3B7E9681-3C27-4249-B57F-70E70CE9DD48}</author>
    <author>tc={CEB3ECA9-A30B-4AE9-8D6B-1314EDAA7C2E}</author>
    <author>tc={5ED7B0D6-A21A-45C1-9BDC-37F1E992A565}</author>
    <author>tc={01FE3D2C-54CA-4A6C-ACAA-D7704F44350E}</author>
    <author>tc={A9782DAF-759F-4CFD-A54C-A034C36BA75F}</author>
    <author>tc={6741E0DA-ACCE-4C1B-83D4-87EA65387358}</author>
    <author>tc={85A1DED6-48AD-419A-A89B-011E2E649F3A}</author>
    <author>tc={F3ABE893-CBED-4C26-9058-0AE1AFF5493E}</author>
    <author>tc={F2D7DCE0-2CBE-4A1B-8BF7-0989A0A64B63}</author>
    <author>tc={F2027702-C6E6-4DEF-BC66-DE055800CF9B}</author>
    <author>tc={F5D41D20-3373-4891-B674-B7CBC7067B61}</author>
    <author>tc={F02FC540-07A0-42AB-9089-BA1D992ADA3D}</author>
    <author>tc={620B5874-6564-41A0-B57F-7C65652EFBA1}</author>
    <author>tc={11685EA9-BC20-4592-BDB7-A9F9A954B442}</author>
    <author>tc={1291DF06-7187-468F-A136-80B59D2DEFE1}</author>
    <author>tc={7F0C2D94-64DD-4616-8F65-940592EF3FD3}</author>
    <author>tc={8EC97AE7-96C3-4B48-B685-2D3042E5E66B}</author>
    <author>tc={BAB869EF-0B39-4AFF-A8BF-1F10763D659B}</author>
    <author>tc={9576A015-B4B6-404F-B3F1-9DA92C31F070}</author>
    <author>tc={CB03BE5E-9A24-4A67-BCC9-911C9C64FCD4}</author>
    <author>tc={05CB9D7C-60E9-4319-8229-EDD5AFB9DABD}</author>
    <author>tc={0D20721B-1AD1-4268-BD29-987B1A1A471E}</author>
    <author>tc={0C8F214B-1779-4CC9-BBA3-3A7773F4FF63}</author>
    <author>tc={4731F4EB-953C-4DF2-8F53-88D9CA8DDB77}</author>
    <author>tc={855A8C48-F643-4DC0-AF7D-55D54E2FFBB6}</author>
    <author>tc={110FCCBB-1218-4AE9-A136-82452864C831}</author>
    <author>tc={B6D41B49-0D94-469D-A273-EE6FC3ECC340}</author>
    <author>tc={E27E82F2-B771-4209-A72C-6D0EAB6683C2}</author>
    <author>tc={FFBB3904-F9A8-40E8-ACB5-384D139AF0D8}</author>
    <author>tc={C160FED6-0A93-4B2A-A596-BEA5D5652BE7}</author>
    <author>tc={8C5D5806-3CB9-4F1A-92BC-7AB1C3280EA6}</author>
    <author>tc={948B0BD1-1F4C-48A8-AA00-A263266DF781}</author>
    <author>tc={6615D647-916D-4765-A223-22F2D5A25E05}</author>
    <author>tc={61EEEF76-EBDA-47EC-B0B1-E0CFFE7C6A42}</author>
    <author>tc={563745F7-0413-4EE6-A11D-2FBD1378D04B}</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S40" authorId="6" shapeId="0" xr:uid="{3B7E9681-3C27-4249-B57F-70E70CE9DD48}">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40" authorId="7"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AC41" authorId="8" shapeId="0" xr:uid="{5ED7B0D6-A21A-45C1-9BDC-37F1E992A565}">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43" authorId="9" shapeId="0" xr:uid="{01FE3D2C-54CA-4A6C-ACAA-D7704F44350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44" authorId="10" shapeId="0" xr:uid="{A9782DAF-759F-4CFD-A54C-A034C36BA75F}">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T45" authorId="11"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AE51" authorId="12" shapeId="0" xr:uid="{85A1DED6-48AD-419A-A89B-011E2E649F3A}">
      <text>
        <t>[Threaded comment]
Your version of Excel allows you to read this threaded comment; however, any edits to it will get removed if the file is opened in a newer version of Excel. Learn more: https://go.microsoft.com/fwlink/?linkid=870924
Comment:
    Vào làm lúc 13h00</t>
      </text>
    </comment>
    <comment ref="S52" authorId="13" shapeId="0" xr:uid="{F3ABE893-CBED-4C26-9058-0AE1AFF5493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58" authorId="14" shapeId="0" xr:uid="{F2D7DCE0-2CBE-4A1B-8BF7-0989A0A64B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59" authorId="15" shapeId="0" xr:uid="{F2027702-C6E6-4DEF-BC66-DE055800CF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61" authorId="16" shapeId="0" xr:uid="{F5D41D20-3373-4891-B674-B7CBC7067B6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64" authorId="17" shapeId="0" xr:uid="{F02FC540-07A0-42AB-9089-BA1D992ADA3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X81" authorId="18" shapeId="0" xr:uid="{620B5874-6564-41A0-B57F-7C65652EFBA1}">
      <text>
        <t>[Threaded comment]
Your version of Excel allows you to read this threaded comment; however, any edits to it will get removed if the file is opened in a newer version of Excel. Learn more: https://go.microsoft.com/fwlink/?linkid=870924
Comment:
    Vào làm lúc 8h</t>
      </text>
    </comment>
    <comment ref="Y81" authorId="19" shapeId="0" xr:uid="{11685EA9-BC20-4592-BDB7-A9F9A954B442}">
      <text>
        <t>[Threaded comment]
Your version of Excel allows you to read this threaded comment; however, any edits to it will get removed if the file is opened in a newer version of Excel. Learn more: https://go.microsoft.com/fwlink/?linkid=870924
Comment:
    Vào làm lúc 8h</t>
      </text>
    </comment>
    <comment ref="S85" authorId="20" shapeId="0" xr:uid="{1291DF06-7187-468F-A136-80B59D2DEFE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1" authorId="21" shapeId="0" xr:uid="{7F0C2D94-64DD-4616-8F65-940592EF3FD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4" authorId="22" shapeId="0" xr:uid="{8EC97AE7-96C3-4B48-B685-2D3042E5E66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5" authorId="23" shapeId="0" xr:uid="{BAB869EF-0B39-4AFF-A8BF-1F10763D65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97" authorId="24" shapeId="0" xr:uid="{9576A015-B4B6-404F-B3F1-9DA92C31F07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8" authorId="25" shapeId="0" xr:uid="{CB03BE5E-9A24-4A67-BCC9-911C9C64FCD4}">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106" authorId="26" shapeId="0" xr:uid="{05CB9D7C-60E9-4319-8229-EDD5AFB9DAB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09" authorId="27" shapeId="0" xr:uid="{0D20721B-1AD1-4268-BD29-987B1A1A471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1" authorId="28" shapeId="0" xr:uid="{0C8F214B-1779-4CC9-BBA3-3A7773F4FF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4" authorId="29" shapeId="0" xr:uid="{4731F4EB-953C-4DF2-8F53-88D9CA8DDB7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7" authorId="30" shapeId="0" xr:uid="{855A8C48-F643-4DC0-AF7D-55D54E2FFBB6}">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6" authorId="31" shapeId="0" xr:uid="{110FCCBB-1218-4AE9-A136-82452864C83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9" authorId="32" shapeId="0" xr:uid="{B6D41B49-0D94-469D-A273-EE6FC3ECC34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42" authorId="33" shapeId="0" xr:uid="{E27E82F2-B771-4209-A72C-6D0EAB6683C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F150" authorId="34" shapeId="0" xr:uid="{FFBB3904-F9A8-40E8-ACB5-384D139AF0D8}">
      <text>
        <t>[Threaded comment]
Your version of Excel allows you to read this threaded comment; however, any edits to it will get removed if the file is opened in a newer version of Excel. Learn more: https://go.microsoft.com/fwlink/?linkid=870924
Comment:
    Về lúc 8h20</t>
      </text>
    </comment>
    <comment ref="S154" authorId="35" shapeId="0" xr:uid="{C160FED6-0A93-4B2A-A596-BEA5D5652BE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Y159" authorId="36"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S160" authorId="37" shapeId="0" xr:uid="{948B0BD1-1F4C-48A8-AA00-A263266DF78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162" authorId="38"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S166" authorId="39" shapeId="0" xr:uid="{61EEEF76-EBDA-47EC-B0B1-E0CFFE7C6A4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69" authorId="40" shapeId="0" xr:uid="{563745F7-0413-4EE6-A11D-2FBD1378D04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List>
</comments>
</file>

<file path=xl/sharedStrings.xml><?xml version="1.0" encoding="utf-8"?>
<sst xmlns="http://schemas.openxmlformats.org/spreadsheetml/2006/main" count="22944" uniqueCount="615">
  <si>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</si>
  <si>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</si>
  <si>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</si>
  <si>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</si>
  <si>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</si>
  <si>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</si>
  <si>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</si>
  <si>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</si>
  <si>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</si>
  <si>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</si>
  <si>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</si>
  <si>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</si>
  <si>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</si>
  <si>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</si>
  <si>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</si>
  <si>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</si>
  <si>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</si>
  <si>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</si>
  <si>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</si>
  <si>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</si>
  <si>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</si>
  <si>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</si>
  <si>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</si>
  <si>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</si>
  <si>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</si>
  <si>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</si>
  <si>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</si>
  <si>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</si>
  <si>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</si>
  <si>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</si>
  <si>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</si>
  <si>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</si>
  <si>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</si>
  <si>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</si>
  <si>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</si>
  <si>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</si>
  <si>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</si>
  <si>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</si>
  <si>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</si>
  <si>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</si>
  <si>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</si>
  <si>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</si>
  <si>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</si>
  <si>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</si>
  <si>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</si>
  <si>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</si>
  <si>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</si>
  <si>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</si>
  <si>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</si>
  <si>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</si>
  <si>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</si>
  <si>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</si>
  <si>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</si>
  <si>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</si>
  <si>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</si>
  <si>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</si>
  <si>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</si>
  <si>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</si>
  <si>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</si>
  <si>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</si>
  <si>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</si>
  <si>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</si>
  <si>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</si>
  <si>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</si>
  <si>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</si>
  <si>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</si>
  <si>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</si>
  <si>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</si>
  <si>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</si>
  <si>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</si>
  <si>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</si>
  <si>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</si>
  <si>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</si>
  <si>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</si>
  <si>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</si>
  <si>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</si>
  <si>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</si>
  <si>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</si>
  <si>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</si>
  <si>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</si>
  <si>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</si>
  <si>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</si>
  <si>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</si>
  <si>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</si>
  <si>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</si>
  <si>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</si>
  <si>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</si>
  <si>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</si>
  <si>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</si>
  <si>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</si>
  <si>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</si>
  <si>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</si>
  <si>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</si>
  <si>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</si>
  <si>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</si>
  <si>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</si>
  <si>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</si>
  <si>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</si>
  <si>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</si>
  <si>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</si>
  <si>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</si>
  <si>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</si>
  <si>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</si>
  <si>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</si>
  <si>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</si>
  <si>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</si>
  <si>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</si>
  <si>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</si>
  <si>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</si>
  <si>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</si>
  <si>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</si>
  <si>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</si>
  <si>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</si>
  <si>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</si>
  <si>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</si>
  <si>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</si>
  <si>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</si>
  <si>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</si>
  <si>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</si>
  <si>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</si>
  <si>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</si>
  <si>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</si>
  <si>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</si>
  <si>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</si>
  <si>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</si>
  <si>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</si>
  <si>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</si>
  <si>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</si>
  <si>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</si>
  <si>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</si>
  <si>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</si>
  <si>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</si>
  <si>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</si>
  <si>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</si>
  <si>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2026Y
(7-12)</t>
  </si>
  <si>
    <t>X</t>
  </si>
  <si>
    <t xml:space="preserve">         </t>
  </si>
  <si>
    <t xml:space="preserve">       </t>
  </si>
  <si>
    <t>P00392</t>
  </si>
  <si>
    <t>OS-929</t>
  </si>
  <si>
    <t>P00399</t>
  </si>
  <si>
    <t>OS-1093</t>
  </si>
  <si>
    <t>OS-1103</t>
  </si>
  <si>
    <t>OS-1104</t>
  </si>
  <si>
    <t>OS-1105</t>
  </si>
  <si>
    <t>OS-1106</t>
  </si>
  <si>
    <t>OS-1108</t>
  </si>
  <si>
    <t>OS-1135</t>
  </si>
  <si>
    <t>OS-1209</t>
  </si>
  <si>
    <t>OS-1240</t>
  </si>
  <si>
    <t>OS-1265</t>
  </si>
  <si>
    <t>OS-1274</t>
  </si>
  <si>
    <t>OS-1279</t>
  </si>
  <si>
    <t>OS-1285</t>
  </si>
  <si>
    <t>OS-1286</t>
  </si>
  <si>
    <t>OS-1287</t>
  </si>
  <si>
    <t>OS-1288</t>
  </si>
  <si>
    <t>OS-1294</t>
  </si>
  <si>
    <t>OS-1295</t>
  </si>
  <si>
    <t>OS-1297</t>
  </si>
  <si>
    <t>OS-1306</t>
  </si>
  <si>
    <t>Phạm Kiên Cường</t>
  </si>
  <si>
    <t>OS-1307</t>
  </si>
  <si>
    <t>Trần Đức Mạnh</t>
  </si>
  <si>
    <t>OS-1315</t>
  </si>
  <si>
    <t>Bùi Duy Thái</t>
  </si>
  <si>
    <t>OS-1319</t>
  </si>
  <si>
    <t>Phạm Thị Nhuyên</t>
  </si>
  <si>
    <t>OS-1322</t>
  </si>
  <si>
    <t>Đào Thị Duyên</t>
  </si>
  <si>
    <t>OS-1323</t>
  </si>
  <si>
    <t>Vũ Văn Huy</t>
  </si>
  <si>
    <t>OS-1324</t>
  </si>
  <si>
    <t>Đoàn Văn Thành</t>
  </si>
  <si>
    <t>Nguyễn Thế Tân</t>
  </si>
  <si>
    <t>OS-1326</t>
  </si>
  <si>
    <t>Huỳnh Thanh Phong</t>
  </si>
  <si>
    <t>OS-1327</t>
  </si>
  <si>
    <t>Nguyễn Thùy Trang</t>
  </si>
  <si>
    <t>Hoàng Xuân Sơn</t>
  </si>
  <si>
    <t>OS-1337</t>
  </si>
  <si>
    <t>Trần Văn Dưỡng</t>
  </si>
  <si>
    <t>OS-1338</t>
  </si>
  <si>
    <t>Nguyễn Đình Duy</t>
  </si>
  <si>
    <t>OS-1342</t>
  </si>
  <si>
    <t>Phạm Khắc An</t>
  </si>
  <si>
    <t>OS-1343</t>
  </si>
  <si>
    <t xml:space="preserve">Nguyễn Lâm Thu Ngọc </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</si>
  <si>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</si>
  <si>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</si>
  <si>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</si>
  <si>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</si>
  <si>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</si>
  <si>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</si>
  <si>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</si>
  <si>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</si>
  <si>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</si>
  <si>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</si>
  <si>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</si>
  <si>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</si>
  <si>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</si>
  <si>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</si>
  <si>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</si>
  <si>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</si>
  <si>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</si>
  <si>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</si>
  <si>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</si>
  <si>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</si>
  <si>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</si>
  <si>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</si>
  <si>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</si>
  <si>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</si>
  <si>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</si>
  <si>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</si>
  <si>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</si>
  <si>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</si>
  <si>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</si>
  <si>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</si>
  <si>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</si>
  <si>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</si>
  <si>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</si>
  <si>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</si>
  <si>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</si>
  <si>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</si>
  <si>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</si>
  <si>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</si>
  <si>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</si>
  <si>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</si>
  <si>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</si>
  <si>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</si>
  <si>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</si>
  <si>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</si>
  <si>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</si>
  <si>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</si>
  <si>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</si>
  <si>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</si>
  <si>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</si>
  <si>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</si>
  <si>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</si>
  <si>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</si>
  <si>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</si>
  <si>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</si>
  <si>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</si>
  <si>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</si>
  <si>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</si>
  <si>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</si>
  <si>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</si>
  <si>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</si>
  <si>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</si>
  <si>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</si>
  <si>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</si>
  <si>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</si>
  <si>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</si>
  <si>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</si>
  <si>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</si>
  <si>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</si>
  <si>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</si>
  <si>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</si>
  <si>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</si>
  <si>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</si>
  <si>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</si>
  <si>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</si>
  <si>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</si>
  <si>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</si>
  <si>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</si>
  <si>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</si>
  <si>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</si>
  <si>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</si>
  <si>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</si>
  <si>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</si>
  <si>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</si>
  <si>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</si>
  <si>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</si>
  <si>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</si>
  <si>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</si>
  <si>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</si>
  <si>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</si>
  <si>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</si>
  <si>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</si>
  <si>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</si>
  <si>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</si>
  <si>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</si>
  <si>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</si>
  <si>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</si>
  <si>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</si>
  <si>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</si>
  <si>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</si>
  <si>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</si>
  <si>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</si>
  <si>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</si>
  <si>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</si>
  <si>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</si>
  <si>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</si>
  <si>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</si>
  <si>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</si>
  <si>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</si>
  <si>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nghỉ sinh đến 11/7</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</si>
  <si>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</si>
  <si>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</si>
  <si>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</si>
  <si>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</si>
  <si>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</si>
  <si>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</si>
  <si>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</si>
  <si>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</si>
  <si>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</si>
  <si>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</si>
  <si>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</si>
  <si>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</si>
  <si>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</si>
  <si>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</si>
  <si>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</si>
  <si>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</si>
  <si>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</si>
  <si>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</si>
  <si>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</si>
  <si>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</si>
  <si>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</si>
  <si>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</si>
  <si>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</si>
  <si>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</si>
  <si>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</si>
  <si>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</si>
  <si>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</si>
  <si>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</si>
  <si>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</si>
  <si>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</si>
  <si>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</si>
  <si>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</si>
  <si>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</si>
  <si>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</si>
  <si>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</si>
  <si>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</si>
  <si>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</si>
  <si>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</si>
  <si>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</si>
  <si>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</si>
  <si>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Đinh Văn Linh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</si>
  <si>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</si>
  <si>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</si>
  <si>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</si>
  <si>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</si>
  <si>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</si>
  <si>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</si>
  <si>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</si>
  <si>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</si>
  <si>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</si>
  <si>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</si>
  <si>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</si>
  <si>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</si>
  <si>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</si>
  <si>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</si>
  <si>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</si>
  <si>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</si>
  <si>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</si>
  <si>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</si>
  <si>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</si>
  <si>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</si>
  <si>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</si>
  <si>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</si>
  <si>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</si>
  <si>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</si>
  <si>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</si>
  <si>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</si>
  <si>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</si>
  <si>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</si>
  <si>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</si>
  <si>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</si>
  <si>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</si>
  <si>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</si>
  <si>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</si>
  <si>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</si>
  <si>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</si>
  <si>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</si>
  <si>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</si>
  <si>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</si>
  <si>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</si>
  <si>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</si>
  <si>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</si>
  <si>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</si>
  <si>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</si>
  <si>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</si>
  <si>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</si>
  <si>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</si>
  <si>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</si>
  <si>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</si>
  <si>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</si>
  <si>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</si>
  <si>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</si>
  <si>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Trần Văn Long</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</si>
  <si>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</si>
  <si>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</si>
  <si>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</si>
  <si>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</si>
  <si>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</si>
  <si>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</si>
  <si>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</si>
  <si>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</si>
  <si>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</si>
  <si>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</si>
  <si>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</si>
  <si>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</si>
  <si>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</si>
  <si>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</si>
  <si>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</si>
  <si>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</si>
  <si>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</si>
  <si>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</si>
  <si>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</si>
  <si>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</si>
  <si>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</si>
  <si>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</si>
  <si>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</si>
  <si>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</si>
  <si>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</si>
  <si>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</si>
  <si>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</si>
  <si>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</si>
  <si>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</si>
  <si>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</si>
  <si>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</si>
  <si>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</si>
  <si>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</si>
  <si>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</si>
  <si>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</si>
  <si>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</si>
  <si>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</si>
  <si>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</si>
  <si>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</si>
  <si>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</si>
  <si>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</si>
  <si>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</si>
  <si>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</si>
  <si>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</si>
  <si>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</si>
  <si>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</si>
  <si>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</si>
  <si>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</si>
  <si>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</si>
  <si>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</si>
  <si>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</si>
  <si>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</si>
  <si>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</si>
  <si>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</si>
  <si>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</si>
  <si>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</si>
  <si>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</si>
  <si>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</si>
  <si>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</si>
  <si>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</si>
  <si>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</si>
  <si>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</si>
  <si>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</si>
  <si>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</si>
  <si>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</si>
  <si>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</si>
  <si>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</si>
  <si>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</si>
  <si>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</si>
  <si>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</si>
  <si>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</si>
  <si>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</si>
  <si>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Trần Hoài Nam</t>
  </si>
  <si>
    <t>Hoàng Văn Tấn</t>
  </si>
  <si>
    <t>Hoàng Văn Tường</t>
  </si>
  <si>
    <t>Đào Trung Hiếu</t>
  </si>
  <si>
    <t>Nguyễn Đình Nam</t>
  </si>
  <si>
    <t>Nguyễn Danh Thụ</t>
  </si>
  <si>
    <t>Giàng A Pao</t>
  </si>
  <si>
    <t>Ngô Văn Hoàng</t>
  </si>
  <si>
    <t>Vũ Đức Trung</t>
  </si>
  <si>
    <t>Lương Văn Dương</t>
  </si>
  <si>
    <t>Phạm Hải Nam</t>
  </si>
  <si>
    <t>Vũ Văn Thuận</t>
  </si>
  <si>
    <t>Lương Văn Trong</t>
  </si>
  <si>
    <t>Vũ Văn Lục</t>
  </si>
  <si>
    <t>Vũ Văn Trình</t>
  </si>
  <si>
    <t>Đỗ Thị Bích Ngọc</t>
  </si>
  <si>
    <t>Lê Thị Nguyệt</t>
  </si>
  <si>
    <t>Nguyễn Văn Hà</t>
  </si>
  <si>
    <t>Phạm Viết Quang</t>
  </si>
  <si>
    <t>Hà Thị Anh</t>
  </si>
  <si>
    <t>Phạm Thị Trà Giang</t>
  </si>
  <si>
    <t>Nguyễn Văn Nam</t>
  </si>
  <si>
    <t>Hoàng Văn Hiếu</t>
  </si>
  <si>
    <t>Phạm Thị Thương Quỳnh</t>
  </si>
  <si>
    <t>Ngô Thị Nhàn</t>
  </si>
  <si>
    <t>Ngô Đình Thi</t>
  </si>
  <si>
    <t>Trịnh Văn Nam</t>
  </si>
  <si>
    <t>Nguyễn Danh Sơn</t>
  </si>
  <si>
    <t>Nguyễn Thị Thùy Tiên</t>
  </si>
  <si>
    <t>Nguyễn Thị Thanh Nhàn</t>
  </si>
  <si>
    <t>Đỗ Thị Minh Thu</t>
  </si>
  <si>
    <t>Phạm Văn Việt</t>
  </si>
  <si>
    <t>Stt</t>
  </si>
  <si>
    <t>Night shift= X; Day shift= blank</t>
  </si>
  <si>
    <t>W10</t>
  </si>
  <si>
    <t>W11</t>
  </si>
  <si>
    <t>W12</t>
  </si>
  <si>
    <t>W13</t>
  </si>
  <si>
    <t>W14</t>
  </si>
  <si>
    <t>W15</t>
  </si>
  <si>
    <t>W16</t>
  </si>
  <si>
    <t>W17</t>
  </si>
  <si>
    <t xml:space="preserve">     </t>
  </si>
  <si>
    <t>,</t>
  </si>
  <si>
    <t>1/2</t>
  </si>
  <si>
    <t>CD</t>
  </si>
  <si>
    <t xml:space="preserve">  </t>
  </si>
  <si>
    <t>CA ĐÊM TUẦN 29
SẢN XUẤT 334</t>
  </si>
  <si>
    <t xml:space="preserve">Cell </t>
  </si>
  <si>
    <t>Máy hàn</t>
  </si>
  <si>
    <t>đi dây</t>
  </si>
  <si>
    <t>PR90</t>
  </si>
  <si>
    <t>PR80</t>
  </si>
  <si>
    <t>PR120</t>
  </si>
  <si>
    <t>PR130</t>
  </si>
  <si>
    <t>TE70</t>
  </si>
  <si>
    <t>PR140</t>
  </si>
  <si>
    <t>PR160</t>
  </si>
  <si>
    <t>Sưả chữa</t>
  </si>
  <si>
    <t>FC</t>
  </si>
  <si>
    <t>Cấp liệu</t>
  </si>
  <si>
    <t>Bảo trì kết hợp vận hành Line</t>
  </si>
  <si>
    <t>MNV</t>
  </si>
  <si>
    <t>HỌ VÀ TÊN</t>
  </si>
  <si>
    <t xml:space="preserve">LÝ DO </t>
  </si>
  <si>
    <t>THỐNG KÊ LỖI CHẤT LƯỢNG 2026</t>
  </si>
  <si>
    <t>TÊN LỖI</t>
  </si>
  <si>
    <t>NGÀY PHÁT SINH LỖI</t>
  </si>
  <si>
    <t xml:space="preserve">THÁNG </t>
  </si>
  <si>
    <t xml:space="preserve">Chập cháy </t>
  </si>
  <si>
    <t>Thiếu xốp  PR110 ( rework 12pcs)</t>
  </si>
  <si>
    <t>Ngủ ko đúng nơi quy định , lấy NVL để gối đầu</t>
  </si>
  <si>
    <t>Chèn chưa vào hết hàn vào cell do TT hủy 3 cell 110-00063 (314)</t>
  </si>
  <si>
    <t>OS-1113</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</si>
  <si>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</si>
  <si>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</si>
  <si>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</si>
  <si>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</si>
  <si>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</si>
  <si>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</si>
  <si>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</si>
  <si>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Hủy đi du lịch ko có lý do chính đáng / Nhân sự yêu cầu ko xét KPI</t>
  </si>
  <si>
    <t>20-21/6/2026</t>
  </si>
  <si>
    <t>OS-1269</t>
  </si>
  <si>
    <t>OS-1296</t>
  </si>
  <si>
    <t>OS-1089</t>
  </si>
  <si>
    <t>Đổ hàng 280</t>
  </si>
  <si>
    <t>24/6/2026</t>
  </si>
  <si>
    <t>Lắp houder chưa vào hết</t>
  </si>
  <si>
    <t>25/6/2026</t>
  </si>
  <si>
    <t>OS-1241</t>
  </si>
  <si>
    <t>Chập cháy ( lỗi nhẹ)</t>
  </si>
  <si>
    <t>Lỗi chất lượng hàn vào cell ( Hủy 3 cell 334)</t>
  </si>
  <si>
    <t>Thất thoát bản mạch do kiểm đếm không chính xác (2 tháng loại E )</t>
  </si>
  <si>
    <t>Rơi pack pin của 334 (Hủy 8 cell )</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</si>
  <si>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</si>
  <si>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</si>
  <si>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</si>
  <si>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</si>
  <si>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</si>
  <si>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</si>
  <si>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</si>
  <si>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</si>
  <si>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</si>
  <si>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</si>
  <si>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</si>
  <si>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</si>
  <si>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</si>
  <si>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</si>
  <si>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</si>
  <si>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</si>
  <si>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</si>
  <si>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</si>
  <si>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</si>
  <si>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</si>
  <si>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</si>
  <si>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</si>
  <si>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</si>
  <si>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</si>
  <si>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</si>
  <si>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</si>
  <si>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</si>
  <si>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</si>
  <si>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</si>
  <si>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</si>
  <si>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</si>
  <si>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</si>
  <si>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</si>
  <si>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</si>
  <si>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</si>
  <si>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</si>
  <si>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</si>
  <si>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</si>
  <si>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</si>
  <si>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</si>
  <si>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</si>
  <si>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</si>
  <si>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</si>
  <si>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</si>
  <si>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</si>
  <si>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</si>
  <si>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</si>
  <si>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</si>
  <si>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</si>
  <si>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</si>
  <si>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</si>
  <si>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</si>
  <si>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OS-1347</t>
  </si>
  <si>
    <t>Nguyễn Thị Mai Phương</t>
  </si>
  <si>
    <t>OS-1348</t>
  </si>
  <si>
    <t>Vũ Hương Quỳnh</t>
  </si>
  <si>
    <t xml:space="preserve">Làm hết ngày 21/7/2026.
Công ty ít tăng ca </t>
  </si>
  <si>
    <t xml:space="preserve">Làm hết ngày 22/7/2026.
Công ty ít tăng 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</si>
</sst>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 #,##0_-;_-* &quot;-&quot;_-;_-@_-"/>
    <numFmt numFmtId="164" formatCode="_(* #,##0.00_);_(* \(#,##0.00\);_(* &quot;-&quot;??_);_(@_)"/>
    <numFmt numFmtId="165" formatCode="[$-409]d\-mmm;@"/>
    <numFmt numFmtId="166" formatCode="[$-409]mmm\-yy;@"/>
    <numFmt numFmtId="167" formatCode="0.0%"/>
    <numFmt numFmtId="168" formatCode="#,###\-"/>
    <numFmt numFmtId="169" formatCode="0000000000"/>
    <numFmt numFmtId="170" formatCode="[$-409]d\-mmm\-yy;@"/>
  </numFmts>
  <fonts count="63"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
      <sz val="11"/>
      <color theme="1"/>
      <name val="Aptos Narrow"/>
    </font>
  </fonts>
  <fills count="31">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164" fontId="16" fillId="0" borderId="0" applyFont="0" applyFill="0" applyBorder="0" applyAlignment="0" applyProtection="0"/>
    <xf numFmtId="0" fontId="15" fillId="0" borderId="0" applyNumberFormat="0" applyFill="0" applyBorder="0" applyAlignment="0" applyProtection="0"/>
    <xf numFmtId="0" fontId="23" fillId="0" borderId="0"/>
    <xf numFmtId="41" fontId="10" fillId="0" borderId="0" applyFont="0" applyFill="0" applyBorder="0" applyAlignment="0" applyProtection="0"/>
  </cellStyleXfs>
  <cellXfs count="546">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7" borderId="0" xfId="0" applyFont="1" applyFill="1" applyAlignment="1">
      <alignment horizontal="center" vertical="center"/>
    </xf>
    <xf numFmtId="0" fontId="12" fillId="27" borderId="0" xfId="2" applyFont="1" applyFill="1" applyAlignment="1">
      <alignment horizontal="center" vertical="center"/>
    </xf>
    <xf numFmtId="0" fontId="12" fillId="27" borderId="0" xfId="2" applyFont="1" applyFill="1" applyAlignment="1">
      <alignment horizontal="center"/>
    </xf>
    <xf numFmtId="0" fontId="12" fillId="27" borderId="0" xfId="0" applyFont="1" applyFill="1" applyAlignment="1">
      <alignment horizontal="center" vertical="center" wrapText="1"/>
    </xf>
    <xf numFmtId="0" fontId="12" fillId="27" borderId="0" xfId="2" applyFont="1" applyFill="1" applyAlignment="1">
      <alignment horizontal="left"/>
    </xf>
    <xf numFmtId="169" fontId="12" fillId="27" borderId="0" xfId="2" applyNumberFormat="1" applyFont="1" applyFill="1" applyAlignment="1">
      <alignment horizontal="center"/>
    </xf>
    <xf numFmtId="14" fontId="12" fillId="27"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31" fillId="28" borderId="0" xfId="0" applyFont="1" applyFill="1" applyAlignment="1">
      <alignment horizontal="center" vertic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9" fillId="28" borderId="0" xfId="0" applyFont="1" applyFill="1" applyAlignment="1">
      <alignment horizontal="center" vertical="center"/>
    </xf>
    <xf numFmtId="0" fontId="12" fillId="29" borderId="0" xfId="0" applyFont="1" applyFill="1" applyAlignment="1">
      <alignment horizontal="center" vertical="center"/>
    </xf>
    <xf numFmtId="0" fontId="12" fillId="29" borderId="0" xfId="2" applyFont="1" applyFill="1" applyAlignment="1">
      <alignment horizontal="center"/>
    </xf>
    <xf numFmtId="0" fontId="19" fillId="29" borderId="0" xfId="0" applyFont="1" applyFill="1" applyAlignment="1">
      <alignment horizontal="center" vertical="center" wrapText="1"/>
    </xf>
    <xf numFmtId="14" fontId="12" fillId="29" borderId="0" xfId="0" applyNumberFormat="1" applyFont="1" applyFill="1" applyAlignment="1">
      <alignment horizontal="center" vertical="center"/>
    </xf>
    <xf numFmtId="0" fontId="12" fillId="29" borderId="0" xfId="0" applyFont="1" applyFill="1" applyAlignment="1">
      <alignment horizontal="center" vertical="center" wrapText="1"/>
    </xf>
    <xf numFmtId="169" fontId="12" fillId="29" borderId="0" xfId="0" quotePrefix="1" applyNumberFormat="1" applyFont="1" applyFill="1" applyAlignment="1">
      <alignment horizontal="center" vertical="center"/>
    </xf>
    <xf numFmtId="170" fontId="17" fillId="29"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7" borderId="0" xfId="0" applyFont="1" applyFill="1" applyAlignment="1">
      <alignment horizontal="center" vertical="center"/>
    </xf>
    <xf numFmtId="0" fontId="36" fillId="27" borderId="0" xfId="2" applyFont="1" applyFill="1" applyAlignment="1">
      <alignment horizontal="center"/>
    </xf>
    <xf numFmtId="0" fontId="36" fillId="27" borderId="0" xfId="2" applyFont="1" applyFill="1" applyAlignment="1">
      <alignment horizontal="center" vertical="center"/>
    </xf>
    <xf numFmtId="0" fontId="36" fillId="27" borderId="0" xfId="0" applyFont="1" applyFill="1" applyAlignment="1">
      <alignment horizontal="center" vertical="center" wrapText="1"/>
    </xf>
    <xf numFmtId="0" fontId="36" fillId="27" borderId="0" xfId="2" applyFont="1" applyFill="1" applyAlignment="1">
      <alignment horizontal="left"/>
    </xf>
    <xf numFmtId="169" fontId="36" fillId="27" borderId="0" xfId="2" applyNumberFormat="1" applyFont="1" applyFill="1" applyAlignment="1">
      <alignment horizontal="center"/>
    </xf>
    <xf numFmtId="14" fontId="36" fillId="27"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7" borderId="0" xfId="2" applyFont="1" applyFill="1" applyAlignment="1">
      <alignment horizontal="center"/>
    </xf>
    <xf numFmtId="0" fontId="37" fillId="27"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40" fillId="27" borderId="0" xfId="2" applyFont="1" applyFill="1" applyAlignment="1">
      <alignment horizontal="center"/>
    </xf>
    <xf numFmtId="16" fontId="11" fillId="14" borderId="0" xfId="2" applyNumberFormat="1" applyFont="1" applyFill="1" applyAlignment="1">
      <alignment horizontal="center" vertical="center"/>
    </xf>
    <xf numFmtId="0" fontId="41" fillId="27" borderId="0" xfId="2" applyFont="1" applyFill="1" applyAlignment="1">
      <alignment horizontal="center"/>
    </xf>
    <xf numFmtId="0" fontId="12" fillId="0" borderId="0" xfId="2" quotePrefix="1" applyFont="1" applyAlignment="1">
      <alignment horizontal="center"/>
    </xf>
    <xf numFmtId="0" fontId="36" fillId="28" borderId="0" xfId="0" applyFont="1" applyFill="1" applyAlignment="1">
      <alignment horizontal="center" vertical="center"/>
    </xf>
    <xf numFmtId="0" fontId="39" fillId="28"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7" borderId="0" xfId="2" applyNumberFormat="1" applyFont="1" applyFill="1" applyAlignment="1">
      <alignment horizontal="center" vertical="center"/>
    </xf>
    <xf numFmtId="14" fontId="36" fillId="27"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0" borderId="76" xfId="0" applyFont="1" applyFill="1" applyBorder="1" applyAlignment="1">
      <alignment horizontal="center" vertical="center"/>
    </xf>
    <xf numFmtId="49" fontId="12" fillId="30" borderId="11" xfId="0" applyNumberFormat="1" applyFont="1" applyFill="1" applyBorder="1" applyAlignment="1">
      <alignment horizontal="center" vertical="center" wrapText="1"/>
    </xf>
    <xf numFmtId="0" fontId="14" fillId="30" borderId="11" xfId="0" applyFont="1" applyFill="1" applyBorder="1" applyAlignment="1">
      <alignment horizontal="center" vertical="center"/>
    </xf>
    <xf numFmtId="0" fontId="17" fillId="30" borderId="73" xfId="0" applyFont="1" applyFill="1" applyBorder="1" applyAlignment="1">
      <alignment horizontal="center" vertical="center"/>
    </xf>
    <xf numFmtId="0" fontId="12" fillId="30" borderId="11" xfId="0" applyFont="1" applyFill="1" applyBorder="1" applyAlignment="1">
      <alignment horizontal="center" vertical="center"/>
    </xf>
    <xf numFmtId="0" fontId="12" fillId="30" borderId="11" xfId="0" applyFont="1" applyFill="1" applyBorder="1" applyAlignment="1">
      <alignment horizontal="center" vertical="center" wrapText="1"/>
    </xf>
    <xf numFmtId="0" fontId="17" fillId="30" borderId="11" xfId="0" applyFont="1" applyFill="1" applyBorder="1" applyAlignment="1">
      <alignment horizontal="center" vertical="center"/>
    </xf>
    <xf numFmtId="0" fontId="48" fillId="30" borderId="11" xfId="0" applyFont="1" applyFill="1" applyBorder="1" applyAlignment="1">
      <alignment horizontal="center" vertical="center"/>
    </xf>
    <xf numFmtId="41" fontId="49" fillId="30" borderId="11" xfId="7" applyFont="1" applyFill="1" applyBorder="1" applyAlignment="1">
      <alignment horizontal="center"/>
    </xf>
    <xf numFmtId="41" fontId="49" fillId="30" borderId="11" xfId="7" applyFont="1" applyFill="1" applyBorder="1" applyAlignment="1">
      <alignment horizontal="center" vertical="center"/>
    </xf>
    <xf numFmtId="0" fontId="49" fillId="30" borderId="11" xfId="0" applyFont="1" applyFill="1" applyBorder="1" applyAlignment="1">
      <alignment horizontal="center"/>
    </xf>
    <xf numFmtId="0" fontId="17" fillId="30"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49" fontId="42" fillId="0" borderId="0" xfId="0" applyNumberFormat="1" applyFont="1" applyAlignment="1">
      <alignment horizontal="center" vertical="center" wrapText="1"/>
    </xf>
    <xf numFmtId="0" fontId="43" fillId="0" borderId="0" xfId="0" applyFont="1" applyAlignment="1">
      <alignment horizontal="center"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12" fillId="0" borderId="0" xfId="0" applyFont="1" applyAlignment="1">
      <alignment horizontal="center" vertical="center"/>
    </xf>
    <xf numFmtId="0" fontId="45" fillId="0" borderId="0" xfId="0" applyFont="1" applyAlignment="1">
      <alignment horizontal="center" vertical="center" wrapText="1"/>
    </xf>
    <xf numFmtId="0" fontId="19" fillId="0" borderId="0" xfId="0" applyFont="1" applyAlignment="1">
      <alignment horizontal="center" vertical="center" wrapText="1"/>
    </xf>
    <xf numFmtId="0" fontId="60" fillId="0" borderId="11" xfId="0" applyFont="1" applyBorder="1" applyAlignment="1">
      <alignment horizontal="center" vertical="center" wrapText="1"/>
    </xf>
    <xf numFmtId="0" fontId="42" fillId="23" borderId="0" xfId="0"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12" fillId="23" borderId="0" xfId="0" applyFont="1" applyFill="1" applyAlignment="1">
      <alignment horizontal="center" vertical="center"/>
    </xf>
    <xf numFmtId="0" fontId="2" fillId="20" borderId="14" xfId="0" applyFont="1" applyFill="1" applyBorder="1" applyAlignment="1">
      <alignment horizontal="center" vertical="center"/>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0" fontId="19" fillId="0" borderId="11" xfId="0" applyFont="1" applyBorder="1" applyAlignment="1">
      <alignment horizontal="center" vertical="center" wrapText="1"/>
    </xf>
    <xf numFmtId="0" fontId="12" fillId="26" borderId="11" xfId="2" applyFont="1" applyFill="1" applyBorder="1" applyAlignment="1">
      <alignment horizontal="center" vertical="center"/>
    </xf>
    <xf numFmtId="0" fontId="0" fillId="20" borderId="0" xfId="0" applyFill="1"/>
    <xf numFmtId="49" fontId="12" fillId="0" borderId="11" xfId="0" applyNumberFormat="1" applyFont="1" applyBorder="1" applyAlignment="1">
      <alignment horizontal="center" vertical="center" wrapText="1"/>
    </xf>
    <xf numFmtId="0" fontId="14" fillId="0" borderId="11" xfId="0" applyFont="1" applyBorder="1" applyAlignment="1">
      <alignment horizontal="center" vertical="center"/>
    </xf>
    <xf numFmtId="49" fontId="14" fillId="0" borderId="11" xfId="0" applyNumberFormat="1" applyFont="1" applyBorder="1" applyAlignment="1">
      <alignment horizontal="center" vertical="center" wrapText="1"/>
    </xf>
    <xf numFmtId="0" fontId="14" fillId="0" borderId="11" xfId="0" applyFont="1" applyBorder="1" applyAlignment="1">
      <alignment horizontal="center" vertical="center" wrapText="1"/>
    </xf>
    <xf numFmtId="0" fontId="12" fillId="26" borderId="11" xfId="0" applyFont="1" applyFill="1" applyBorder="1" applyAlignment="1">
      <alignment horizontal="center" vertical="center" wrapText="1"/>
    </xf>
    <xf numFmtId="168" fontId="3" fillId="15" borderId="14" xfId="0" quotePrefix="1" applyNumberFormat="1" applyFont="1" applyFill="1" applyBorder="1" applyAlignment="1">
      <alignment horizontal="center" vertical="center"/>
    </xf>
    <xf numFmtId="0" fontId="59" fillId="20" borderId="11" xfId="0" applyFont="1" applyFill="1" applyBorder="1" applyAlignment="1">
      <alignment horizontal="center" vertical="center"/>
    </xf>
    <xf numFmtId="0" fontId="59" fillId="20" borderId="11" xfId="2" applyFont="1" applyFill="1" applyBorder="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165" fontId="8" fillId="2" borderId="0" xfId="1" applyNumberFormat="1" applyFont="1" applyBorder="1" applyAlignment="1">
      <alignment horizontal="center" vertical="center"/>
    </xf>
    <xf numFmtId="0" fontId="3" fillId="5" borderId="9" xfId="0" applyFont="1" applyFill="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8"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0" fontId="3" fillId="6" borderId="7" xfId="0" applyFont="1" applyFill="1" applyBorder="1" applyAlignment="1">
      <alignment horizontal="center" vertical="center"/>
    </xf>
    <xf numFmtId="1" fontId="3" fillId="6" borderId="12" xfId="0" applyNumberFormat="1"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5" xfId="0" applyNumberFormat="1" applyFont="1" applyFill="1" applyBorder="1" applyAlignment="1">
      <alignment horizontal="center" vertical="center"/>
    </xf>
    <xf numFmtId="0" fontId="3" fillId="6" borderId="3" xfId="0"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6" xfId="0" applyFont="1" applyFill="1" applyBorder="1" applyAlignment="1">
      <alignment horizontal="center" vertical="center"/>
    </xf>
    <xf numFmtId="0" fontId="3" fillId="6" borderId="6" xfId="0" applyFont="1" applyFill="1" applyBorder="1" applyAlignment="1">
      <alignment horizontal="center" vertical="center" wrapText="1"/>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6" borderId="49"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0" fontId="3" fillId="6" borderId="4" xfId="0" applyFont="1" applyFill="1" applyBorder="1" applyAlignment="1">
      <alignment horizontal="center" vertical="center"/>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1" fontId="9" fillId="15" borderId="5"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66" fontId="3" fillId="4"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166" fontId="5" fillId="7" borderId="2"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62" fillId="0" borderId="13" xfId="0" applyFont="1" applyBorder="1" applyAlignment="1">
      <alignment horizontal="center" vertical="center"/>
    </xf>
    <xf numFmtId="0" fontId="62" fillId="0" borderId="14" xfId="0" applyFont="1" applyBorder="1" applyAlignment="1">
      <alignment horizontal="center" vertical="center"/>
    </xf>
    <xf numFmtId="0" fontId="62" fillId="0" borderId="15" xfId="0" applyFont="1" applyBorder="1" applyAlignment="1">
      <alignment horizontal="center" vertical="center"/>
    </xf>
    <xf numFmtId="0" fontId="62" fillId="14" borderId="13" xfId="0" applyFont="1" applyFill="1" applyBorder="1" applyAlignment="1">
      <alignment horizontal="center" vertical="center"/>
    </xf>
    <xf numFmtId="0" fontId="62" fillId="14" borderId="14" xfId="0" applyFont="1" applyFill="1" applyBorder="1" applyAlignment="1">
      <alignment horizontal="center" vertical="center"/>
    </xf>
    <xf numFmtId="0" fontId="62" fillId="14" borderId="15" xfId="0" applyFont="1" applyFill="1" applyBorder="1" applyAlignment="1">
      <alignment horizontal="center" vertical="center"/>
    </xf>
    <xf numFmtId="0" fontId="34" fillId="15" borderId="13" xfId="0" applyFont="1" applyFill="1" applyBorder="1" applyAlignment="1">
      <alignment horizontal="center" vertical="center"/>
    </xf>
    <xf numFmtId="0" fontId="34" fillId="15" borderId="14" xfId="0" applyFont="1" applyFill="1" applyBorder="1" applyAlignment="1">
      <alignment horizontal="center" vertical="center"/>
    </xf>
    <xf numFmtId="0" fontId="34" fillId="15" borderId="15"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0" fontId="56" fillId="15" borderId="13" xfId="0" applyFont="1" applyFill="1" applyBorder="1" applyAlignment="1">
      <alignment horizontal="center" vertical="center"/>
    </xf>
    <xf numFmtId="0" fontId="56" fillId="15" borderId="14" xfId="0" applyFont="1" applyFill="1" applyBorder="1" applyAlignment="1">
      <alignment horizontal="center" vertical="center"/>
    </xf>
    <xf numFmtId="0" fontId="56" fillId="15" borderId="15" xfId="0"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0"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omma [0]" xfId="7" builtinId="6"/>
    <cellStyle name="Comma 3" xfId="4" xr:uid="{59BDA1DE-FBD3-46CD-B469-22682226C710}"/>
    <cellStyle name="Check Cell" xfId="1" builtinId="23"/>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none">
          <fgColor indexed="64"/>
          <bgColor indexed="65"/>
        </patternFill>
      </fill>
    </dxf>
    <dxf>
      <fill>
        <patternFill patternType="solid">
          <fgColor rgb="FF92D05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99"/>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S40" dT="2026-07-18T04:31:00.91" personId="{D6B4991B-117E-4420-832B-FD41348BDADB}" id="{3B7E9681-3C27-4249-B57F-70E70CE9DD48}">
    <text xml:space="preserve">Nghỉ chờ việc </text>
  </threadedComment>
  <threadedComment ref="U40" dT="2026-07-10T17:20:23.17" personId="{D6B4991B-117E-4420-832B-FD41348BDADB}" id="{CEB3ECA9-A30B-4AE9-8D6B-1314EDAA7C2E}">
    <text>Đi đá bóng cty , vào lúc 20h15</text>
  </threadedComment>
  <threadedComment ref="AC41" dT="2026-07-20T00:36:21.09" personId="{785D5C23-39E1-4208-B6C3-BF1C04DC56AF}" id="{5ED7B0D6-A21A-45C1-9BDC-37F1E992A565}">
    <text xml:space="preserve">Sửa chữa hàng 356 </text>
  </threadedComment>
  <threadedComment ref="S43" dT="2026-07-18T04:31:00.91" personId="{D6B4991B-117E-4420-832B-FD41348BDADB}" id="{01FE3D2C-54CA-4A6C-ACAA-D7704F44350E}">
    <text xml:space="preserve">Nghỉ chờ việc </text>
  </threadedComment>
  <threadedComment ref="AC44" dT="2026-07-20T00:36:21.09" personId="{785D5C23-39E1-4208-B6C3-BF1C04DC56AF}" id="{A9782DAF-759F-4CFD-A54C-A034C36BA75F}">
    <text xml:space="preserve">Sửa chữa hàng 356 </text>
  </threadedComment>
  <threadedComment ref="T45" dT="2026-07-09T09:49:13.93" personId="{785D5C23-39E1-4208-B6C3-BF1C04DC56AF}" id="{6741E0DA-ACCE-4C1B-83D4-87EA65387358}">
    <text>Trực capa</text>
  </threadedComment>
  <threadedComment ref="AE51" dT="2026-07-20T06:10:21.42" personId="{785D5C23-39E1-4208-B6C3-BF1C04DC56AF}" id="{85A1DED6-48AD-419A-A89B-011E2E649F3A}">
    <text>Vào làm lúc 13h00</text>
  </threadedComment>
  <threadedComment ref="S52" dT="2026-07-18T04:31:00.91" personId="{D6B4991B-117E-4420-832B-FD41348BDADB}" id="{F3ABE893-CBED-4C26-9058-0AE1AFF5493E}">
    <text xml:space="preserve">Nghỉ chờ việc </text>
  </threadedComment>
  <threadedComment ref="S58" dT="2026-07-18T04:31:00.91" personId="{D6B4991B-117E-4420-832B-FD41348BDADB}" id="{F2D7DCE0-2CBE-4A1B-8BF7-0989A0A64B63}">
    <text xml:space="preserve">Nghỉ chờ việc </text>
  </threadedComment>
  <threadedComment ref="AC59" dT="2026-07-20T00:36:21.09" personId="{785D5C23-39E1-4208-B6C3-BF1C04DC56AF}" id="{F2027702-C6E6-4DEF-BC66-DE055800CF9B}">
    <text xml:space="preserve">Sửa chữa hàng 356 </text>
  </threadedComment>
  <threadedComment ref="S61" dT="2026-07-18T04:31:00.91" personId="{D6B4991B-117E-4420-832B-FD41348BDADB}" id="{F5D41D20-3373-4891-B674-B7CBC7067B61}">
    <text xml:space="preserve">Nghỉ chờ việc </text>
  </threadedComment>
  <threadedComment ref="S64" dT="2026-07-18T04:31:00.91" personId="{D6B4991B-117E-4420-832B-FD41348BDADB}" id="{F02FC540-07A0-42AB-9089-BA1D992ADA3D}">
    <text xml:space="preserve">Nghỉ chờ việc </text>
  </threadedComment>
  <threadedComment ref="X81" dT="2026-07-15T07:38:55.16" personId="{D6B4991B-117E-4420-832B-FD41348BDADB}" id="{620B5874-6564-41A0-B57F-7C65652EFBA1}">
    <text>Vào làm lúc 8h</text>
  </threadedComment>
  <threadedComment ref="Y81" dT="2026-07-15T07:39:06.67" personId="{D6B4991B-117E-4420-832B-FD41348BDADB}" id="{11685EA9-BC20-4592-BDB7-A9F9A954B442}">
    <text>Vào làm lúc 8h</text>
  </threadedComment>
  <threadedComment ref="S85" dT="2026-07-18T04:33:06.63" personId="{D6B4991B-117E-4420-832B-FD41348BDADB}" id="{1291DF06-7187-468F-A136-80B59D2DEFE1}">
    <text xml:space="preserve">Nghỉ chờ việc </text>
  </threadedComment>
  <threadedComment ref="S91" dT="2026-07-18T04:33:26.41" personId="{D6B4991B-117E-4420-832B-FD41348BDADB}" id="{7F0C2D94-64DD-4616-8F65-940592EF3FD3}">
    <text xml:space="preserve">Nghỉ chờ việc </text>
  </threadedComment>
  <threadedComment ref="S94" dT="2026-07-18T04:33:41.13" personId="{D6B4991B-117E-4420-832B-FD41348BDADB}" id="{8EC97AE7-96C3-4B48-B685-2D3042E5E66B}">
    <text xml:space="preserve">Nghỉ chờ việc </text>
  </threadedComment>
  <threadedComment ref="AC95" dT="2026-07-20T00:36:21.09" personId="{785D5C23-39E1-4208-B6C3-BF1C04DC56AF}" id="{BAB869EF-0B39-4AFF-A8BF-1F10763D659B}">
    <text xml:space="preserve">Sửa chữa hàng 356 </text>
  </threadedComment>
  <threadedComment ref="S97" dT="2026-07-18T04:33:57.63" personId="{D6B4991B-117E-4420-832B-FD41348BDADB}" id="{9576A015-B4B6-404F-B3F1-9DA92C31F070}">
    <text xml:space="preserve">Nghỉ chờ việc </text>
  </threadedComment>
  <threadedComment ref="AC98" dT="2026-07-20T00:36:21.09" personId="{785D5C23-39E1-4208-B6C3-BF1C04DC56AF}" id="{CB03BE5E-9A24-4A67-BCC9-911C9C64FCD4}">
    <text xml:space="preserve">Sửa chữa hàng 356 </text>
  </threadedComment>
  <threadedComment ref="S106" dT="2026-07-18T04:31:00.91" personId="{D6B4991B-117E-4420-832B-FD41348BDADB}" id="{05CB9D7C-60E9-4319-8229-EDD5AFB9DABD}">
    <text xml:space="preserve">Nghỉ chờ việc </text>
  </threadedComment>
  <threadedComment ref="S109" dT="2026-07-18T04:31:00.91" personId="{D6B4991B-117E-4420-832B-FD41348BDADB}" id="{0D20721B-1AD1-4268-BD29-987B1A1A471E}">
    <text xml:space="preserve">Nghỉ chờ việc </text>
  </threadedComment>
  <threadedComment ref="S121" dT="2026-07-18T04:31:00.91" personId="{D6B4991B-117E-4420-832B-FD41348BDADB}" id="{0C8F214B-1779-4CC9-BBA3-3A7773F4FF63}">
    <text xml:space="preserve">Nghỉ chờ việc </text>
  </threadedComment>
  <threadedComment ref="S124" dT="2026-07-18T04:31:00.91" personId="{D6B4991B-117E-4420-832B-FD41348BDADB}" id="{4731F4EB-953C-4DF2-8F53-88D9CA8DDB77}">
    <text xml:space="preserve">Nghỉ chờ việc </text>
  </threadedComment>
  <threadedComment ref="S127" dT="2026-07-18T04:31:00.91" personId="{D6B4991B-117E-4420-832B-FD41348BDADB}" id="{855A8C48-F643-4DC0-AF7D-55D54E2FFBB6}">
    <text xml:space="preserve">Nghỉ chờ việc </text>
  </threadedComment>
  <threadedComment ref="S136" dT="2026-07-18T04:31:00.91" personId="{D6B4991B-117E-4420-832B-FD41348BDADB}" id="{110FCCBB-1218-4AE9-A136-82452864C831}">
    <text xml:space="preserve">Nghỉ chờ việc </text>
  </threadedComment>
  <threadedComment ref="S139" dT="2026-07-18T04:31:00.91" personId="{D6B4991B-117E-4420-832B-FD41348BDADB}" id="{B6D41B49-0D94-469D-A273-EE6FC3ECC340}">
    <text xml:space="preserve">Nghỉ chờ việc </text>
  </threadedComment>
  <threadedComment ref="S142" dT="2026-07-18T04:31:00.91" personId="{D6B4991B-117E-4420-832B-FD41348BDADB}" id="{E27E82F2-B771-4209-A72C-6D0EAB6683C2}">
    <text xml:space="preserve">Nghỉ chờ việc </text>
  </threadedComment>
  <threadedComment ref="AF150" dT="2026-07-21T09:23:05.85" personId="{785D5C23-39E1-4208-B6C3-BF1C04DC56AF}" id="{FFBB3904-F9A8-40E8-ACB5-384D139AF0D8}">
    <text>Về lúc 8h20</text>
  </threadedComment>
  <threadedComment ref="S154" dT="2026-07-18T04:31:00.91" personId="{D6B4991B-117E-4420-832B-FD41348BDADB}" id="{C160FED6-0A93-4B2A-A596-BEA5D5652BE7}">
    <text xml:space="preserve">Nghỉ chờ việc </text>
  </threadedComment>
  <threadedComment ref="Y159" dT="2026-07-14T00:26:04.43" personId="{D6B4991B-117E-4420-832B-FD41348BDADB}" id="{8C5D5806-3CB9-4F1A-92BC-7AB1C3280EA6}">
    <text>Xe đón muộn , 7h20 đến</text>
  </threadedComment>
  <threadedComment ref="S160" dT="2026-07-18T04:31:00.91" personId="{D6B4991B-117E-4420-832B-FD41348BDADB}" id="{948B0BD1-1F4C-48A8-AA00-A263266DF781}">
    <text xml:space="preserve">Nghỉ chờ việc </text>
  </threadedComment>
  <threadedComment ref="U162" dT="2026-07-14T23:19:54.57" personId="{785D5C23-39E1-4208-B6C3-BF1C04DC56AF}" id="{6615D647-916D-4765-A223-22F2D5A25E05}">
    <text>Về lúc 10h40 do ốm , đâu đầu , chóng mặt</text>
  </threadedComment>
  <threadedComment ref="S166" dT="2026-07-18T04:31:00.91" personId="{D6B4991B-117E-4420-832B-FD41348BDADB}" id="{61EEEF76-EBDA-47EC-B0B1-E0CFFE7C6A42}">
    <text xml:space="preserve">Nghỉ chờ việc </text>
  </threadedComment>
  <threadedComment ref="S169" dT="2026-07-18T04:31:00.91" personId="{D6B4991B-117E-4420-832B-FD41348BDADB}" id="{563745F7-0413-4EE6-A11D-2FBD1378D04B}">
    <text xml:space="preserve">Nghỉ chờ việc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140625" defaultRowHeight="21" customHeight="1" outlineLevelRow="1" outlineLevelCol="1" x14ac:dyDescent="0.25"/>
  <cols>
    <col min="1" max="1" width="6" style="3" customWidth="1"/>
    <col min="2" max="2" width="8"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0" width="8.5703125" style="10" hidden="1" customWidth="1"/>
    <col min="11" max="11" width="9" style="10" hidden="1" customWidth="1"/>
    <col min="12" max="17" width="8.5703125" style="3" hidden="1" customWidth="1" outlineLevel="1"/>
    <col min="18" max="18" width="8.7109375" style="3" hidden="1" customWidth="1" outlineLevel="1"/>
    <col min="19" max="42" width="8.5703125" style="3" hidden="1" customWidth="1" outlineLevel="1"/>
    <col min="43" max="43" width="8.5703125" style="10" hidden="1" customWidth="1" collapsed="1"/>
    <col min="44" max="44" width="8.5703125" style="10" hidden="1" customWidth="1"/>
    <col min="45" max="66" width="8.5703125" style="3" hidden="1" customWidth="1" outlineLevel="1"/>
    <col min="67" max="67" width="8.5703125" style="4" hidden="1" customWidth="1" outlineLevel="1"/>
    <col min="68" max="73" width="8.5703125" style="3" hidden="1" customWidth="1" outlineLevel="1"/>
    <col min="74" max="74" width="8.5703125" style="10" hidden="1" customWidth="1" collapsed="1"/>
    <col min="75" max="75" width="8.5703125" style="10" hidden="1" customWidth="1"/>
    <col min="76" max="106" width="8.5703125" style="3" hidden="1" customWidth="1" outlineLevel="1"/>
    <col min="107" max="107" width="8.5703125" style="10" hidden="1" customWidth="1" collapsed="1"/>
    <col min="108" max="108" width="8.5703125" style="10" hidden="1" customWidth="1"/>
    <col min="109" max="138" width="8.5703125" style="3" hidden="1" customWidth="1" outlineLevel="1"/>
    <col min="139" max="139" width="8.5703125" style="10" hidden="1" customWidth="1" collapsed="1"/>
    <col min="140" max="140" width="8.5703125" style="10" hidden="1" customWidth="1"/>
    <col min="141" max="171" width="9" style="3" hidden="1" customWidth="1" outlineLevel="1"/>
    <col min="172" max="172" width="8.5703125" style="10" hidden="1" customWidth="1" collapsed="1"/>
    <col min="173" max="173" width="8.5703125" style="10" hidden="1" customWidth="1"/>
    <col min="174" max="203" width="8.5703125" style="3" hidden="1" customWidth="1" outlineLevel="1"/>
    <col min="204" max="204" width="8.5703125" style="10" hidden="1" customWidth="1" collapsed="1"/>
    <col min="205" max="205" width="8.5703125" style="10" hidden="1" customWidth="1"/>
    <col min="206" max="236" width="8.5703125" style="3" hidden="1" customWidth="1" outlineLevel="1"/>
    <col min="237" max="237" width="8.5703125" style="10" hidden="1" customWidth="1" collapsed="1"/>
    <col min="238" max="238" width="8.5703125" style="10" hidden="1" customWidth="1"/>
    <col min="239" max="269" width="8.5703125" style="3" hidden="1" customWidth="1" outlineLevel="1"/>
    <col min="270" max="270" width="8.5703125" style="10" customWidth="1" collapsed="1"/>
    <col min="271" max="271" width="8.5703125" style="10" customWidth="1"/>
    <col min="272" max="301" width="8.5703125" style="3" hidden="1" customWidth="1" outlineLevel="1"/>
    <col min="302" max="302" width="8.5703125" style="10" customWidth="1" collapsed="1"/>
    <col min="303" max="303" width="8.5703125" style="10" customWidth="1"/>
    <col min="304" max="334" width="8.5703125" style="3" customWidth="1" outlineLevel="1"/>
    <col min="335" max="336" width="8.5703125" style="10" customWidth="1"/>
    <col min="337" max="366" width="8.5703125" style="3" customWidth="1" outlineLevel="1"/>
    <col min="367" max="368" width="8.5703125" style="10" customWidth="1"/>
    <col min="369" max="399" width="8.5703125" style="3" hidden="1" customWidth="1" outlineLevel="1"/>
    <col min="400" max="400" width="9.140625" style="3" collapsed="1"/>
    <col min="401" max="16384" width="9.140625" style="3"/>
  </cols>
  <sheetData>
    <row r="1" spans="3:399" ht="12" customHeight="1" x14ac:dyDescent="0.25"/>
    <row r="2" spans="3:399" s="7" customFormat="1" ht="18" customHeight="1" x14ac:dyDescent="0.25">
      <c r="C2" s="1"/>
      <c r="D2" s="4"/>
      <c r="E2" s="393" t="s">
        <v>0</v>
      </c>
      <c r="F2" s="394" t="s">
        <v>1</v>
      </c>
      <c r="G2" s="394"/>
      <c r="H2" s="395">
        <f ca="1">TODAY()</f>
        <v>46225</v>
      </c>
      <c r="I2" s="395"/>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25">
      <c r="C3" s="1"/>
      <c r="D3" s="4"/>
      <c r="E3" s="393"/>
      <c r="F3" s="396" t="s">
        <v>2</v>
      </c>
      <c r="G3" s="396"/>
      <c r="H3" s="397">
        <f ca="1">WEEKNUM(H2,1)</f>
        <v>30</v>
      </c>
      <c r="I3" s="397"/>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25">
      <c r="E4" s="6"/>
      <c r="L4" s="47" t="s">
        <v>3</v>
      </c>
      <c r="M4" s="47"/>
      <c r="N4" s="47" t="s">
        <v>4</v>
      </c>
      <c r="O4" s="47"/>
      <c r="P4" s="47"/>
      <c r="Q4" s="47"/>
      <c r="R4" s="47"/>
    </row>
    <row r="5" spans="3:399" s="7" customFormat="1" ht="15" customHeight="1" x14ac:dyDescent="0.25">
      <c r="C5" s="4"/>
      <c r="D5" s="4"/>
      <c r="E5" s="398" t="s">
        <v>5</v>
      </c>
      <c r="F5" s="401" t="s">
        <v>6</v>
      </c>
      <c r="G5" s="401"/>
      <c r="H5" s="402">
        <f>IFERROR(AVERAGE(J5,AQ5,BV5,DC5,EI5,FP5,GV5,IC5,JJ5,KP5,LW5,NC5),"-")</f>
        <v>1</v>
      </c>
      <c r="I5" s="402"/>
      <c r="J5" s="412">
        <f>IFERROR(AVERAGE(L5:AP5),"-")</f>
        <v>1</v>
      </c>
      <c r="K5" s="413"/>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02">
        <f>IFERROR(AVERAGE(AS5:BU5),"-")</f>
        <v>1</v>
      </c>
      <c r="AR5" s="402"/>
      <c r="AS5" s="22">
        <v>1</v>
      </c>
      <c r="AT5" s="22">
        <v>1</v>
      </c>
      <c r="AU5" s="22">
        <v>1</v>
      </c>
      <c r="AV5" s="22">
        <v>1</v>
      </c>
      <c r="AW5" s="22">
        <v>1</v>
      </c>
      <c r="AX5" s="22">
        <v>1</v>
      </c>
      <c r="AY5" s="22">
        <v>1</v>
      </c>
      <c r="AZ5" s="414" t="s">
        <v>7</v>
      </c>
      <c r="BA5" s="415"/>
      <c r="BB5" s="415"/>
      <c r="BC5" s="415"/>
      <c r="BD5" s="415"/>
      <c r="BE5" s="415"/>
      <c r="BF5" s="416"/>
      <c r="BG5" s="22">
        <v>1</v>
      </c>
      <c r="BH5" s="22">
        <v>1</v>
      </c>
      <c r="BI5" s="22"/>
      <c r="BJ5" s="22"/>
      <c r="BK5" s="22">
        <v>1</v>
      </c>
      <c r="BL5" s="22">
        <v>1</v>
      </c>
      <c r="BM5" s="22">
        <v>1</v>
      </c>
      <c r="BN5" s="22">
        <v>1</v>
      </c>
      <c r="BO5" s="135">
        <v>1</v>
      </c>
      <c r="BP5" s="135"/>
      <c r="BQ5" s="135"/>
      <c r="BR5" s="135">
        <v>1</v>
      </c>
      <c r="BS5" s="135">
        <v>1</v>
      </c>
      <c r="BT5" s="135">
        <v>1</v>
      </c>
      <c r="BU5" s="135">
        <v>1</v>
      </c>
      <c r="BV5" s="402">
        <f>IFERROR(AVERAGE(BX5:DB5),"-")</f>
        <v>1</v>
      </c>
      <c r="BW5" s="402"/>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02">
        <f>IFERROR(AVERAGE(DE5:EH5),"-")</f>
        <v>1</v>
      </c>
      <c r="DD5" s="402"/>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02">
        <f>IFERROR(AVERAGE(EK5:FO5),"-")</f>
        <v>1</v>
      </c>
      <c r="EJ5" s="402"/>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02">
        <f>IFERROR(AVERAGE(FR5:GV5),"-")</f>
        <v>1</v>
      </c>
      <c r="FQ5" s="402"/>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02">
        <f>IFERROR(AVERAGE(GX5:IB5),"-")</f>
        <v>1</v>
      </c>
      <c r="GW5" s="402"/>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02">
        <f>IFERROR(AVERAGE(IE5:JI5),"-")</f>
        <v>1</v>
      </c>
      <c r="ID5" s="402"/>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02">
        <f>IFERROR(AVERAGE(JL5:KO5),"-")</f>
        <v>1</v>
      </c>
      <c r="JK5" s="402"/>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02">
        <f>IFERROR(AVERAGE(KR5:LV5),"-")</f>
        <v>1</v>
      </c>
      <c r="KQ5" s="402"/>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02" t="str">
        <f>IFERROR(AVERAGE(LY5:NB5),"-")</f>
        <v>-</v>
      </c>
      <c r="LX5" s="402"/>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02" t="str">
        <f>IFERROR(AVERAGE(NE5:OI5),"-")</f>
        <v>-</v>
      </c>
      <c r="ND5" s="402"/>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25">
      <c r="C6" s="1"/>
      <c r="D6" s="4"/>
      <c r="E6" s="399"/>
      <c r="F6" s="409" t="s">
        <v>8</v>
      </c>
      <c r="G6" s="409"/>
      <c r="H6" s="403">
        <f>IFERROR(AVERAGE(J6,AQ6,BV6,DC6,EI6,FP6,GV6,IC6,JJ6,KP6,LW6,NC6),"-")</f>
        <v>43.268287549429033</v>
      </c>
      <c r="I6" s="403"/>
      <c r="J6" s="410">
        <f t="shared" ref="J6:J7" si="0">IFERROR(AVERAGE(L6:AP6),"-")</f>
        <v>43.677419354838712</v>
      </c>
      <c r="K6" s="411"/>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03">
        <f>IFERROR(AVERAGE(AS6:BU6),"-")</f>
        <v>48.222222222222221</v>
      </c>
      <c r="AR6" s="403"/>
      <c r="AS6" s="11">
        <v>45</v>
      </c>
      <c r="AT6" s="11">
        <v>45</v>
      </c>
      <c r="AU6" s="11">
        <v>45</v>
      </c>
      <c r="AV6" s="11">
        <v>45</v>
      </c>
      <c r="AW6" s="11">
        <v>45</v>
      </c>
      <c r="AX6" s="11">
        <v>45</v>
      </c>
      <c r="AY6" s="11">
        <v>45</v>
      </c>
      <c r="AZ6" s="417"/>
      <c r="BA6" s="418"/>
      <c r="BB6" s="418"/>
      <c r="BC6" s="418"/>
      <c r="BD6" s="418"/>
      <c r="BE6" s="418"/>
      <c r="BF6" s="419"/>
      <c r="BG6" s="11">
        <v>45</v>
      </c>
      <c r="BH6" s="11">
        <v>51</v>
      </c>
      <c r="BI6" s="11"/>
      <c r="BJ6" s="11"/>
      <c r="BK6" s="11">
        <v>49</v>
      </c>
      <c r="BL6" s="11">
        <v>49</v>
      </c>
      <c r="BM6" s="11">
        <v>49</v>
      </c>
      <c r="BN6" s="11">
        <v>48</v>
      </c>
      <c r="BO6" s="136">
        <v>53</v>
      </c>
      <c r="BP6" s="136"/>
      <c r="BQ6" s="136"/>
      <c r="BR6" s="136">
        <v>53</v>
      </c>
      <c r="BS6" s="136">
        <v>52</v>
      </c>
      <c r="BT6" s="136">
        <v>52</v>
      </c>
      <c r="BU6" s="136">
        <v>52</v>
      </c>
      <c r="BV6" s="403">
        <f t="shared" ref="BV6:BV7" si="1">IFERROR(AVERAGE(BX6:DB6),"-")</f>
        <v>49.708333333333336</v>
      </c>
      <c r="BW6" s="403"/>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03">
        <f t="shared" ref="DC6:DC7" si="2">IFERROR(AVERAGE(DE6:EH6),"-")</f>
        <v>45</v>
      </c>
      <c r="DD6" s="403"/>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03">
        <f t="shared" ref="EI6:EI7" si="3">IFERROR(AVERAGE(EK6:FO6),"-")</f>
        <v>43.346153846153847</v>
      </c>
      <c r="EJ6" s="403"/>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03">
        <f t="shared" ref="FP6:FP7" si="4">IFERROR(AVERAGE(FR6:GV6),"-")</f>
        <v>40.879310344827587</v>
      </c>
      <c r="FQ6" s="403"/>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03">
        <f t="shared" ref="GV6:GV7" si="5">IFERROR(AVERAGE(GX6:IB6),"-")</f>
        <v>37.5</v>
      </c>
      <c r="GW6" s="403"/>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03">
        <f t="shared" ref="IC6:IC7" si="6">IFERROR(AVERAGE(IE6:JI6),"-")</f>
        <v>34.111111111111114</v>
      </c>
      <c r="ID6" s="403"/>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03">
        <f t="shared" ref="JJ6:JJ7" si="7">IFERROR(AVERAGE(JL6:KO6),"-")</f>
        <v>40.629629629629626</v>
      </c>
      <c r="JK6" s="403"/>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03">
        <f t="shared" ref="KP6:KP7" si="8">IFERROR(AVERAGE(KR6:LV6),"-")</f>
        <v>49.608695652173914</v>
      </c>
      <c r="KQ6" s="403"/>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03" t="str">
        <f t="shared" ref="LW6:LW7" si="9">IFERROR(AVERAGE(LY6:NB6),"-")</f>
        <v>-</v>
      </c>
      <c r="LX6" s="403"/>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03" t="str">
        <f t="shared" ref="NC6:NC7" si="10">IFERROR(AVERAGE(NE6:OI6),"-")</f>
        <v>-</v>
      </c>
      <c r="ND6" s="403"/>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25">
      <c r="C7" s="1"/>
      <c r="D7" s="4"/>
      <c r="E7" s="400"/>
      <c r="F7" s="404" t="s">
        <v>9</v>
      </c>
      <c r="G7" s="404"/>
      <c r="H7" s="405">
        <f>IFERROR(AVERAGE(J7,AQ7,BV7,DC7,EI7,FP7,GV7,IC7,JJ7,KP7,LW7,NC7),"-")</f>
        <v>23.939104514513787</v>
      </c>
      <c r="I7" s="405"/>
      <c r="J7" s="406">
        <f t="shared" si="0"/>
        <v>40.70967741935484</v>
      </c>
      <c r="K7" s="407"/>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08">
        <f t="shared" ref="AQ7" si="11">IFERROR(AVERAGE(AS7:BU7),"-")</f>
        <v>34.166666666666664</v>
      </c>
      <c r="AR7" s="408"/>
      <c r="AS7" s="17">
        <v>36</v>
      </c>
      <c r="AT7" s="17">
        <v>32</v>
      </c>
      <c r="AU7" s="17">
        <v>32</v>
      </c>
      <c r="AV7" s="17">
        <v>30</v>
      </c>
      <c r="AW7" s="17">
        <v>30</v>
      </c>
      <c r="AX7" s="17">
        <v>30</v>
      </c>
      <c r="AY7" s="17">
        <v>30</v>
      </c>
      <c r="AZ7" s="420"/>
      <c r="BA7" s="421"/>
      <c r="BB7" s="421"/>
      <c r="BC7" s="421"/>
      <c r="BD7" s="421"/>
      <c r="BE7" s="421"/>
      <c r="BF7" s="422"/>
      <c r="BG7" s="17">
        <v>30</v>
      </c>
      <c r="BH7" s="17">
        <v>32</v>
      </c>
      <c r="BI7" s="17"/>
      <c r="BJ7" s="17"/>
      <c r="BK7" s="17">
        <v>30</v>
      </c>
      <c r="BL7" s="17">
        <v>30</v>
      </c>
      <c r="BM7" s="17">
        <v>30</v>
      </c>
      <c r="BN7" s="17">
        <v>30</v>
      </c>
      <c r="BO7" s="137">
        <v>45</v>
      </c>
      <c r="BP7" s="137"/>
      <c r="BQ7" s="137"/>
      <c r="BR7" s="137">
        <v>43</v>
      </c>
      <c r="BS7" s="137">
        <v>38</v>
      </c>
      <c r="BT7" s="137">
        <v>38</v>
      </c>
      <c r="BU7" s="137">
        <v>49</v>
      </c>
      <c r="BV7" s="408">
        <f t="shared" si="1"/>
        <v>54.125</v>
      </c>
      <c r="BW7" s="408"/>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08">
        <f t="shared" si="2"/>
        <v>42.238095238095241</v>
      </c>
      <c r="DD7" s="408"/>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08">
        <f t="shared" si="3"/>
        <v>15.192307692307692</v>
      </c>
      <c r="EJ7" s="408"/>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08">
        <f t="shared" si="4"/>
        <v>4.3103448275862073</v>
      </c>
      <c r="FQ7" s="408"/>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08">
        <f t="shared" si="5"/>
        <v>4</v>
      </c>
      <c r="GW7" s="408"/>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08">
        <f t="shared" si="6"/>
        <v>3</v>
      </c>
      <c r="ID7" s="408"/>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08">
        <f t="shared" si="7"/>
        <v>10.518518518518519</v>
      </c>
      <c r="JK7" s="408"/>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08">
        <f t="shared" si="8"/>
        <v>31.130434782608695</v>
      </c>
      <c r="KQ7" s="408"/>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08" t="str">
        <f t="shared" si="9"/>
        <v>-</v>
      </c>
      <c r="LX7" s="408"/>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08" t="str">
        <f t="shared" si="10"/>
        <v>-</v>
      </c>
      <c r="ND7" s="408"/>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25">
      <c r="C8" s="1"/>
      <c r="D8" s="1"/>
      <c r="E8" s="424" t="s">
        <v>10</v>
      </c>
      <c r="F8" s="423" t="s">
        <v>11</v>
      </c>
      <c r="G8" s="423"/>
      <c r="H8" s="425" t="s">
        <v>12</v>
      </c>
      <c r="I8" s="426"/>
      <c r="J8" s="427" t="s">
        <v>13</v>
      </c>
      <c r="K8" s="428"/>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23" t="s">
        <v>13</v>
      </c>
      <c r="AR8" s="423"/>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23" t="s">
        <v>13</v>
      </c>
      <c r="BW8" s="423"/>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23" t="s">
        <v>13</v>
      </c>
      <c r="DD8" s="423"/>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23" t="s">
        <v>13</v>
      </c>
      <c r="EJ8" s="423"/>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23" t="s">
        <v>13</v>
      </c>
      <c r="FQ8" s="423"/>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23" t="s">
        <v>13</v>
      </c>
      <c r="GW8" s="423"/>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23" t="s">
        <v>13</v>
      </c>
      <c r="ID8" s="423"/>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23" t="s">
        <v>13</v>
      </c>
      <c r="JK8" s="423"/>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23" t="s">
        <v>13</v>
      </c>
      <c r="KQ8" s="423"/>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23" t="s">
        <v>13</v>
      </c>
      <c r="LX8" s="423"/>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23" t="s">
        <v>13</v>
      </c>
      <c r="ND8" s="423"/>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25">
      <c r="C9" s="1"/>
      <c r="D9" s="4"/>
      <c r="E9" s="399"/>
      <c r="F9" s="409" t="s">
        <v>14</v>
      </c>
      <c r="G9" s="409"/>
      <c r="H9" s="429" t="s">
        <v>12</v>
      </c>
      <c r="I9" s="430"/>
      <c r="J9" s="431" t="s">
        <v>15</v>
      </c>
      <c r="K9" s="432"/>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09" t="s">
        <v>15</v>
      </c>
      <c r="AR9" s="409"/>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09" t="s">
        <v>15</v>
      </c>
      <c r="BW9" s="409"/>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09" t="s">
        <v>15</v>
      </c>
      <c r="DD9" s="409"/>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09" t="s">
        <v>15</v>
      </c>
      <c r="EJ9" s="409"/>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09" t="s">
        <v>15</v>
      </c>
      <c r="FQ9" s="409"/>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09" t="s">
        <v>15</v>
      </c>
      <c r="GW9" s="409"/>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09" t="s">
        <v>15</v>
      </c>
      <c r="ID9" s="409"/>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09" t="s">
        <v>15</v>
      </c>
      <c r="JK9" s="409"/>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09" t="s">
        <v>15</v>
      </c>
      <c r="KQ9" s="409"/>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09" t="s">
        <v>15</v>
      </c>
      <c r="LX9" s="409"/>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09" t="s">
        <v>15</v>
      </c>
      <c r="ND9" s="409"/>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25">
      <c r="C10" s="1"/>
      <c r="D10" s="4"/>
      <c r="E10" s="399"/>
      <c r="F10" s="409" t="s">
        <v>16</v>
      </c>
      <c r="G10" s="409"/>
      <c r="H10" s="429" t="s">
        <v>12</v>
      </c>
      <c r="I10" s="430"/>
      <c r="J10" s="431" t="s">
        <v>17</v>
      </c>
      <c r="K10" s="432"/>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09" t="s">
        <v>17</v>
      </c>
      <c r="AR10" s="409"/>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09" t="s">
        <v>17</v>
      </c>
      <c r="BW10" s="409"/>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09" t="s">
        <v>17</v>
      </c>
      <c r="DD10" s="409"/>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09" t="s">
        <v>17</v>
      </c>
      <c r="EJ10" s="409"/>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09" t="s">
        <v>17</v>
      </c>
      <c r="FQ10" s="409"/>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09" t="s">
        <v>17</v>
      </c>
      <c r="GW10" s="409"/>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09" t="s">
        <v>17</v>
      </c>
      <c r="ID10" s="409"/>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09" t="s">
        <v>17</v>
      </c>
      <c r="JK10" s="409"/>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09" t="s">
        <v>17</v>
      </c>
      <c r="KQ10" s="409"/>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09" t="s">
        <v>17</v>
      </c>
      <c r="LX10" s="409"/>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09" t="s">
        <v>17</v>
      </c>
      <c r="ND10" s="409"/>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25">
      <c r="C11" s="1"/>
      <c r="D11" s="4"/>
      <c r="E11" s="399"/>
      <c r="F11" s="409" t="s">
        <v>18</v>
      </c>
      <c r="G11" s="409"/>
      <c r="H11" s="429" t="s">
        <v>12</v>
      </c>
      <c r="I11" s="430"/>
      <c r="J11" s="409" t="s">
        <v>19</v>
      </c>
      <c r="K11" s="409"/>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09" t="s">
        <v>19</v>
      </c>
      <c r="AR11" s="409"/>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09" t="s">
        <v>19</v>
      </c>
      <c r="BW11" s="409"/>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09" t="s">
        <v>19</v>
      </c>
      <c r="DD11" s="409"/>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09" t="s">
        <v>19</v>
      </c>
      <c r="EJ11" s="409"/>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09" t="s">
        <v>19</v>
      </c>
      <c r="FQ11" s="409"/>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09" t="s">
        <v>19</v>
      </c>
      <c r="GW11" s="409"/>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09" t="s">
        <v>19</v>
      </c>
      <c r="ID11" s="409"/>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09" t="s">
        <v>19</v>
      </c>
      <c r="JK11" s="409"/>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09" t="s">
        <v>19</v>
      </c>
      <c r="KQ11" s="409"/>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09" t="s">
        <v>19</v>
      </c>
      <c r="LX11" s="409"/>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09" t="s">
        <v>19</v>
      </c>
      <c r="ND11" s="409"/>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25">
      <c r="C12" s="1"/>
      <c r="D12" s="4"/>
      <c r="E12" s="399"/>
      <c r="F12" s="431" t="s">
        <v>20</v>
      </c>
      <c r="G12" s="432"/>
      <c r="H12" s="429" t="s">
        <v>12</v>
      </c>
      <c r="I12" s="430"/>
      <c r="J12" s="431" t="s">
        <v>21</v>
      </c>
      <c r="K12" s="433"/>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31" t="s">
        <v>21</v>
      </c>
      <c r="AR12" s="433"/>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31" t="s">
        <v>21</v>
      </c>
      <c r="BW12" s="433"/>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31" t="s">
        <v>21</v>
      </c>
      <c r="DD12" s="433"/>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31" t="s">
        <v>21</v>
      </c>
      <c r="EJ12" s="433"/>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31" t="s">
        <v>21</v>
      </c>
      <c r="FQ12" s="433"/>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31" t="s">
        <v>21</v>
      </c>
      <c r="GW12" s="433"/>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31" t="s">
        <v>21</v>
      </c>
      <c r="ID12" s="433"/>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31" t="s">
        <v>21</v>
      </c>
      <c r="JK12" s="433"/>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31" t="s">
        <v>21</v>
      </c>
      <c r="KQ12" s="433"/>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31" t="s">
        <v>21</v>
      </c>
      <c r="LX12" s="433"/>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31" t="s">
        <v>21</v>
      </c>
      <c r="ND12" s="432"/>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25">
      <c r="C13" s="1"/>
      <c r="D13" s="4"/>
      <c r="E13" s="399"/>
      <c r="F13" s="409" t="s">
        <v>22</v>
      </c>
      <c r="G13" s="409"/>
      <c r="H13" s="429" t="s">
        <v>12</v>
      </c>
      <c r="I13" s="430"/>
      <c r="J13" s="431" t="s">
        <v>23</v>
      </c>
      <c r="K13" s="433"/>
      <c r="L13" s="432"/>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09" t="s">
        <v>23</v>
      </c>
      <c r="AR13" s="438"/>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09" t="s">
        <v>23</v>
      </c>
      <c r="BW13" s="409"/>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09" t="s">
        <v>23</v>
      </c>
      <c r="DD13" s="409"/>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09" t="s">
        <v>23</v>
      </c>
      <c r="EJ13" s="409"/>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09" t="s">
        <v>23</v>
      </c>
      <c r="FQ13" s="409"/>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09" t="s">
        <v>23</v>
      </c>
      <c r="GW13" s="409"/>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09" t="s">
        <v>23</v>
      </c>
      <c r="ID13" s="409"/>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09" t="s">
        <v>23</v>
      </c>
      <c r="JK13" s="409"/>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09" t="s">
        <v>23</v>
      </c>
      <c r="KQ13" s="409"/>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09" t="s">
        <v>23</v>
      </c>
      <c r="LX13" s="409"/>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09" t="s">
        <v>23</v>
      </c>
      <c r="ND13" s="409"/>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25">
      <c r="C14" s="1"/>
      <c r="D14" s="4"/>
      <c r="E14" s="400"/>
      <c r="F14" s="404" t="s">
        <v>24</v>
      </c>
      <c r="G14" s="404"/>
      <c r="H14" s="434" t="s">
        <v>12</v>
      </c>
      <c r="I14" s="435"/>
      <c r="J14" s="436" t="s">
        <v>25</v>
      </c>
      <c r="K14" s="437"/>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04" t="s">
        <v>25</v>
      </c>
      <c r="AR14" s="404"/>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04" t="s">
        <v>25</v>
      </c>
      <c r="BW14" s="404"/>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04" t="s">
        <v>25</v>
      </c>
      <c r="DD14" s="404"/>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04" t="s">
        <v>25</v>
      </c>
      <c r="EJ14" s="404"/>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04" t="s">
        <v>25</v>
      </c>
      <c r="FQ14" s="404"/>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04" t="s">
        <v>25</v>
      </c>
      <c r="GW14" s="404"/>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04" t="s">
        <v>25</v>
      </c>
      <c r="ID14" s="404"/>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04" t="s">
        <v>25</v>
      </c>
      <c r="JK14" s="404"/>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04" t="s">
        <v>25</v>
      </c>
      <c r="KQ14" s="404"/>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04" t="s">
        <v>25</v>
      </c>
      <c r="LX14" s="404"/>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04" t="s">
        <v>25</v>
      </c>
      <c r="ND14" s="404"/>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25">
      <c r="C15" s="1"/>
      <c r="D15" s="4"/>
      <c r="E15" s="439" t="s">
        <v>26</v>
      </c>
      <c r="F15" s="441" t="s">
        <v>27</v>
      </c>
      <c r="G15" s="441"/>
      <c r="H15" s="408">
        <f>AVERAGE(J15,AQ15,BV15,DC15,EI15,FP15,GV15,IC15,JJ15,KP15,LW15,NC15)</f>
        <v>56.839493386619019</v>
      </c>
      <c r="I15" s="408"/>
      <c r="J15" s="442">
        <f>SUM(J5:K7)</f>
        <v>85.387096774193552</v>
      </c>
      <c r="K15" s="443"/>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08">
        <f>SUM(AQ5:AR7)</f>
        <v>83.388888888888886</v>
      </c>
      <c r="AR15" s="408"/>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08">
        <f>SUM(BV5:BW7)</f>
        <v>104.83333333333334</v>
      </c>
      <c r="BW15" s="408"/>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08">
        <f>SUM(DC5:DD7)</f>
        <v>88.238095238095241</v>
      </c>
      <c r="DD15" s="408"/>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08">
        <f>SUM(EI5:EJ7)</f>
        <v>59.53846153846154</v>
      </c>
      <c r="EJ15" s="408"/>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08">
        <f>SUM(FP5:FQ7)</f>
        <v>46.189655172413794</v>
      </c>
      <c r="FQ15" s="408"/>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08">
        <f>SUM(GV5:GW7)</f>
        <v>42.5</v>
      </c>
      <c r="GW15" s="408"/>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08">
        <f>SUM(IC5:ID7)</f>
        <v>38.111111111111114</v>
      </c>
      <c r="ID15" s="408"/>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08">
        <f>SUM(JJ5:JK7)</f>
        <v>52.148148148148145</v>
      </c>
      <c r="JK15" s="408"/>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08">
        <f>SUM(KP5:KQ7)</f>
        <v>81.739130434782609</v>
      </c>
      <c r="KQ15" s="408"/>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08">
        <f>SUM(LW5:LX7)</f>
        <v>0</v>
      </c>
      <c r="LX15" s="408"/>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08">
        <f>SUM(NC5:ND7)</f>
        <v>0</v>
      </c>
      <c r="ND15" s="408"/>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25">
      <c r="C16" s="1"/>
      <c r="D16" s="4"/>
      <c r="E16" s="399"/>
      <c r="F16" s="409" t="s">
        <v>28</v>
      </c>
      <c r="G16" s="409"/>
      <c r="H16" s="403">
        <f>AVERAGE(J16,AQ16,BV16,DC16,EI16,FP16,GV16,IC16,JJ16,KP16,LW16,NC16)</f>
        <v>32.086806328018781</v>
      </c>
      <c r="I16" s="403"/>
      <c r="J16" s="410">
        <f>AVERAGE(L16:AP16)</f>
        <v>53.032258064516128</v>
      </c>
      <c r="K16" s="411"/>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03">
        <f>AVERAGE(AS16:BU16)</f>
        <v>41.379310344827587</v>
      </c>
      <c r="AR16" s="403"/>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03">
        <f>AVERAGE(BX16:DB16)</f>
        <v>66.387096774193552</v>
      </c>
      <c r="BW16" s="403"/>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03">
        <f>AVERAGE(DE16:EH16)</f>
        <v>49.133333333333333</v>
      </c>
      <c r="DD16" s="403"/>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03">
        <f>AVERAGE(EK16:FO16)</f>
        <v>32.193548387096776</v>
      </c>
      <c r="EJ16" s="403"/>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03">
        <f>AVERAGE(FR16:GU16)</f>
        <v>28.9</v>
      </c>
      <c r="FQ16" s="403"/>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03">
        <f>AVERAGE(GX16:IB16)</f>
        <v>24.870967741935484</v>
      </c>
      <c r="GW16" s="403"/>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03">
        <f>AVERAGE(IE16:JI16)</f>
        <v>16.806451612903224</v>
      </c>
      <c r="ID16" s="403"/>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03">
        <f>AVERAGE(JL16:KO16)</f>
        <v>31.5</v>
      </c>
      <c r="JK16" s="403"/>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03">
        <f>AVERAGE(KR16:LV16)</f>
        <v>40.838709677419352</v>
      </c>
      <c r="KQ16" s="403"/>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03">
        <f>AVERAGE(LY16:NB16)</f>
        <v>0</v>
      </c>
      <c r="LX16" s="403"/>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03">
        <f>AVERAGE(NE16:OI16)</f>
        <v>0</v>
      </c>
      <c r="ND16" s="403"/>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25">
      <c r="C17" s="1"/>
      <c r="D17" s="4"/>
      <c r="E17" s="440"/>
      <c r="F17" s="438" t="s">
        <v>29</v>
      </c>
      <c r="G17" s="438"/>
      <c r="H17" s="444">
        <f>IFERROR(H16/H15,"-")</f>
        <v>0.56451605065805455</v>
      </c>
      <c r="I17" s="444"/>
      <c r="J17" s="445">
        <f>IFERROR(J16/J15,"-")</f>
        <v>0.62108046845485454</v>
      </c>
      <c r="K17" s="446"/>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44">
        <f>IFERROR(AQ16/AQ15,"-")</f>
        <v>0.49622091019779918</v>
      </c>
      <c r="AR17" s="444"/>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44">
        <f>IFERROR(BV16/BV15,"-")</f>
        <v>0.63326324426893688</v>
      </c>
      <c r="BW17" s="444"/>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44">
        <f>IFERROR(DC16/DC15,"-")</f>
        <v>0.55682676740420933</v>
      </c>
      <c r="DD17" s="444"/>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44">
        <f>IFERROR(EI16/EI15,"-")</f>
        <v>0.54071851296157369</v>
      </c>
      <c r="EJ17" s="444"/>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44">
        <f>IFERROR(FP16/FP15,"-")</f>
        <v>0.62568122433743933</v>
      </c>
      <c r="FQ17" s="444"/>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44">
        <f>IFERROR(GV16/GV15,"-")</f>
        <v>0.58519924098671727</v>
      </c>
      <c r="GW17" s="444"/>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44">
        <f>IFERROR(IC16/IC15,"-")</f>
        <v>0.44098561083419535</v>
      </c>
      <c r="ID17" s="444"/>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44">
        <f>IFERROR(JJ16/JJ15,"-")</f>
        <v>0.60404829545454553</v>
      </c>
      <c r="JK17" s="444"/>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44">
        <f>IFERROR(KP16/KP15,"-")</f>
        <v>0.49962251201098146</v>
      </c>
      <c r="KQ17" s="444"/>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44" t="str">
        <f>IFERROR(LW16/LW15,"-")</f>
        <v>-</v>
      </c>
      <c r="LX17" s="444"/>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44" t="str">
        <f>IFERROR(NC16/NC15,"-")</f>
        <v>-</v>
      </c>
      <c r="ND17" s="444"/>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25">
      <c r="C18" s="1"/>
      <c r="D18" s="4"/>
      <c r="E18" s="462" t="s">
        <v>31</v>
      </c>
      <c r="F18" s="465" t="s">
        <v>32</v>
      </c>
      <c r="G18" s="466"/>
      <c r="H18" s="467" t="s">
        <v>30</v>
      </c>
      <c r="I18" s="468"/>
      <c r="J18" s="469">
        <f>COUNTIF(K24:K203,"&gt;40")</f>
        <v>56</v>
      </c>
      <c r="K18" s="469"/>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47">
        <f>COUNTIF(AR24:AR203,"&gt;40")</f>
        <v>8</v>
      </c>
      <c r="AR18" s="447"/>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47">
        <f>COUNTIF(BW24:BW203,"&gt;40")</f>
        <v>0</v>
      </c>
      <c r="BW18" s="447"/>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47">
        <f>COUNTIF(DD24:DD203,"&gt;40")</f>
        <v>0</v>
      </c>
      <c r="DD18" s="447"/>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47">
        <f>COUNTIF(EJ24:EJ203,"&gt;40")</f>
        <v>0</v>
      </c>
      <c r="EJ18" s="447"/>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47">
        <f>COUNTIF(FQ24:FQ203,"&gt;40")</f>
        <v>30</v>
      </c>
      <c r="FQ18" s="447"/>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47">
        <f>COUNTIF(GW24:GW203,"&gt;40")</f>
        <v>0</v>
      </c>
      <c r="GW18" s="447"/>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47">
        <f>COUNTIF(ID24:ID203,"&gt;40")</f>
        <v>8</v>
      </c>
      <c r="ID18" s="447"/>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47">
        <f>COUNTIF(JK24:JK203,"&gt;40")</f>
        <v>26</v>
      </c>
      <c r="JK18" s="447"/>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47">
        <f>COUNTIF(KQ24:KQ203,"&gt;40")</f>
        <v>26</v>
      </c>
      <c r="KQ18" s="447"/>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47">
        <f>COUNTIF(LX24:LX203,"&gt;40")</f>
        <v>0</v>
      </c>
      <c r="LX18" s="447"/>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47">
        <f>COUNTIF(ND24:ND203,"&gt;40")</f>
        <v>0</v>
      </c>
      <c r="ND18" s="447"/>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25">
      <c r="C19" s="1"/>
      <c r="D19" s="4"/>
      <c r="E19" s="463"/>
      <c r="F19" s="463" t="s">
        <v>33</v>
      </c>
      <c r="G19" s="463"/>
      <c r="H19" s="470">
        <f>COUNTIF(I24:I203,"&gt;300")</f>
        <v>27</v>
      </c>
      <c r="I19" s="470"/>
      <c r="J19" s="449" t="s">
        <v>30</v>
      </c>
      <c r="K19" s="45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9" t="s">
        <v>30</v>
      </c>
      <c r="AR19" s="45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49" t="s">
        <v>30</v>
      </c>
      <c r="BW19" s="450"/>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49" t="s">
        <v>30</v>
      </c>
      <c r="DD19" s="450"/>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49" t="s">
        <v>30</v>
      </c>
      <c r="EJ19" s="450"/>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49" t="s">
        <v>30</v>
      </c>
      <c r="FQ19" s="450"/>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49" t="s">
        <v>30</v>
      </c>
      <c r="GW19" s="450"/>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49" t="s">
        <v>30</v>
      </c>
      <c r="ID19" s="450"/>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49" t="s">
        <v>30</v>
      </c>
      <c r="JK19" s="450"/>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49" t="s">
        <v>30</v>
      </c>
      <c r="KQ19" s="450"/>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49" t="s">
        <v>30</v>
      </c>
      <c r="LX19" s="450"/>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49" t="s">
        <v>30</v>
      </c>
      <c r="ND19" s="450"/>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25">
      <c r="C20" s="1"/>
      <c r="D20" s="4"/>
      <c r="E20" s="464"/>
      <c r="F20" s="451" t="s">
        <v>34</v>
      </c>
      <c r="G20" s="451"/>
      <c r="H20" s="452">
        <f>IFERROR(H19/SUM(H5:I7),"-")</f>
        <v>0.39585152258406447</v>
      </c>
      <c r="I20" s="452"/>
      <c r="J20" s="448">
        <f>IFERROR(J18/SUM(J5:K7),"-")</f>
        <v>0.65583679637325276</v>
      </c>
      <c r="K20" s="44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8">
        <f>IFERROR(AQ18/SUM(AQ5:AR7),"-")</f>
        <v>9.5936042638241181E-2</v>
      </c>
      <c r="AR20" s="44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48">
        <f>IFERROR(BV18/SUM(BV5:BW7),"-")</f>
        <v>0</v>
      </c>
      <c r="BW20" s="448"/>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48">
        <f>IFERROR(DC18/SUM(DC5:DD7),"-")</f>
        <v>0</v>
      </c>
      <c r="DD20" s="448"/>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48">
        <f>IFERROR(EI18/SUM(EI5:EJ7),"-")</f>
        <v>0</v>
      </c>
      <c r="EJ20" s="448"/>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48">
        <f>IFERROR(FP18/SUM(FP5:FQ7),"-")</f>
        <v>0.64949608062709963</v>
      </c>
      <c r="FQ20" s="448"/>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48">
        <f>IFERROR(GV18/SUM(GV5:GW7),"-")</f>
        <v>0</v>
      </c>
      <c r="GW20" s="448"/>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48">
        <f>IFERROR(IC18/SUM(IC5:ID7),"-")</f>
        <v>0.20991253644314867</v>
      </c>
      <c r="ID20" s="448"/>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48">
        <f>IFERROR(JJ18/SUM(JJ5:JK7),"-")</f>
        <v>0.49857954545454547</v>
      </c>
      <c r="JK20" s="448"/>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48">
        <f>IFERROR(KP18/SUM(KP5:KQ7),"-")</f>
        <v>0.31808510638297871</v>
      </c>
      <c r="KQ20" s="448"/>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48" t="str">
        <f>IFERROR(LW18/SUM(LW5:LX7),"-")</f>
        <v>-</v>
      </c>
      <c r="LX20" s="448"/>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48" t="str">
        <f>IFERROR(NC18/SUM(NC5:ND7),"-")</f>
        <v>-</v>
      </c>
      <c r="ND20" s="448"/>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25">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25">
      <c r="C22" s="474" t="s">
        <v>35</v>
      </c>
      <c r="D22" s="474" t="s">
        <v>36</v>
      </c>
      <c r="E22" s="474" t="s">
        <v>37</v>
      </c>
      <c r="F22" s="474" t="s">
        <v>38</v>
      </c>
      <c r="G22" s="474" t="s">
        <v>39</v>
      </c>
      <c r="H22" s="475" t="s">
        <v>40</v>
      </c>
      <c r="I22" s="475"/>
      <c r="J22" s="473">
        <v>45292</v>
      </c>
      <c r="K22" s="473"/>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73">
        <v>45323</v>
      </c>
      <c r="AR22" s="473"/>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73">
        <v>45352</v>
      </c>
      <c r="BW22" s="473"/>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73">
        <v>45383</v>
      </c>
      <c r="DD22" s="473"/>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73">
        <v>45413</v>
      </c>
      <c r="EJ22" s="473"/>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73">
        <v>45444</v>
      </c>
      <c r="FQ22" s="473"/>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73">
        <v>45474</v>
      </c>
      <c r="GW22" s="473"/>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73">
        <v>45505</v>
      </c>
      <c r="ID22" s="473"/>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73">
        <v>45536</v>
      </c>
      <c r="JK22" s="473"/>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73">
        <v>45566</v>
      </c>
      <c r="KQ22" s="473"/>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73">
        <v>45597</v>
      </c>
      <c r="LX22" s="473"/>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73">
        <v>45627</v>
      </c>
      <c r="ND22" s="473"/>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25">
      <c r="C23" s="474"/>
      <c r="D23" s="474"/>
      <c r="E23" s="474"/>
      <c r="F23" s="474"/>
      <c r="G23" s="474"/>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25">
      <c r="C24" s="453">
        <f>IF(D24="","-",SUBTOTAL(3,$D$24:D24))</f>
        <v>1</v>
      </c>
      <c r="D24" s="456" t="s">
        <v>43</v>
      </c>
      <c r="E24" s="459" t="e">
        <f>VLOOKUP(D24,'employee list'!$C:$E,2,0)</f>
        <v>#N/A</v>
      </c>
      <c r="F24" s="459"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25">
      <c r="C25" s="454"/>
      <c r="D25" s="457"/>
      <c r="E25" s="460"/>
      <c r="F25" s="460"/>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25">
      <c r="C26" s="455"/>
      <c r="D26" s="458"/>
      <c r="E26" s="461"/>
      <c r="F26" s="461"/>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25">
      <c r="C27" s="459">
        <f>IF(D27="","-",SUBTOTAL(3,$D$24:D27))</f>
        <v>1</v>
      </c>
      <c r="D27" s="471" t="s">
        <v>49</v>
      </c>
      <c r="E27" s="459" t="str">
        <f>VLOOKUP(D27,'employee list'!$C:$E,2,0)</f>
        <v>Mai Thị Hoạt</v>
      </c>
      <c r="F27" s="472"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25">
      <c r="C28" s="460"/>
      <c r="D28" s="471"/>
      <c r="E28" s="460"/>
      <c r="F28" s="472"/>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25">
      <c r="C29" s="461"/>
      <c r="D29" s="471"/>
      <c r="E29" s="461"/>
      <c r="F29" s="472"/>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25">
      <c r="C30" s="453">
        <f>IF(D30="","-",SUBTOTAL(3,$D$24:D30))</f>
        <v>2</v>
      </c>
      <c r="D30" s="471" t="s">
        <v>51</v>
      </c>
      <c r="E30" s="459" t="str">
        <f>VLOOKUP(D30,'employee list'!$C:$E,2,0)</f>
        <v>Nguyễn Mạnh Dũng</v>
      </c>
      <c r="F30" s="472"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25">
      <c r="C31" s="454"/>
      <c r="D31" s="471"/>
      <c r="E31" s="460"/>
      <c r="F31" s="472"/>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25">
      <c r="C32" s="455"/>
      <c r="D32" s="471"/>
      <c r="E32" s="461"/>
      <c r="F32" s="472"/>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25">
      <c r="C33" s="453">
        <f>IF(D33="","-",SUBTOTAL(3,$D$24:D33))</f>
        <v>3</v>
      </c>
      <c r="D33" s="471" t="s">
        <v>52</v>
      </c>
      <c r="E33" s="459" t="str">
        <f>VLOOKUP(D33,'employee list'!$C:$E,2,0)</f>
        <v>Trần Thị Thúy</v>
      </c>
      <c r="F33" s="472"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25">
      <c r="C34" s="454"/>
      <c r="D34" s="471"/>
      <c r="E34" s="460"/>
      <c r="F34" s="472"/>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25">
      <c r="C35" s="455"/>
      <c r="D35" s="471"/>
      <c r="E35" s="461"/>
      <c r="F35" s="472"/>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25">
      <c r="C36" s="459" t="str">
        <f>IF(D36="","-",SUBTOTAL(3,$D$24:D36))</f>
        <v>-</v>
      </c>
      <c r="D36" s="471"/>
      <c r="E36" s="459" t="e">
        <f>VLOOKUP(D36,'employee list'!$C:$E,2,0)</f>
        <v>#N/A</v>
      </c>
      <c r="F36" s="472"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25">
      <c r="C37" s="460"/>
      <c r="D37" s="471"/>
      <c r="E37" s="460"/>
      <c r="F37" s="472"/>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25">
      <c r="C38" s="461"/>
      <c r="D38" s="471"/>
      <c r="E38" s="461"/>
      <c r="F38" s="472"/>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25">
      <c r="C39" s="459">
        <f>IF(D39="","-",SUBTOTAL(3,$D$24:D39))</f>
        <v>3</v>
      </c>
      <c r="D39" s="471" t="s">
        <v>54</v>
      </c>
      <c r="E39" s="459" t="str">
        <f>VLOOKUP(D39,'employee list'!$C:$E,2,0)</f>
        <v>Vũ Văn Linh</v>
      </c>
      <c r="F39" s="472"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25">
      <c r="C40" s="460"/>
      <c r="D40" s="471"/>
      <c r="E40" s="460"/>
      <c r="F40" s="472"/>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25">
      <c r="C41" s="461"/>
      <c r="D41" s="471"/>
      <c r="E41" s="461"/>
      <c r="F41" s="472"/>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25">
      <c r="C42" s="453">
        <f>IF(D42="","-",SUBTOTAL(3,$D$24:D42))</f>
        <v>4</v>
      </c>
      <c r="D42" s="471" t="s">
        <v>55</v>
      </c>
      <c r="E42" s="459" t="e">
        <f>VLOOKUP(D42,'employee list'!$C:$E,2,0)</f>
        <v>#N/A</v>
      </c>
      <c r="F42" s="472"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25">
      <c r="C43" s="454"/>
      <c r="D43" s="471"/>
      <c r="E43" s="460"/>
      <c r="F43" s="472"/>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25">
      <c r="C44" s="455"/>
      <c r="D44" s="471"/>
      <c r="E44" s="461"/>
      <c r="F44" s="472"/>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25">
      <c r="C45" s="459" t="str">
        <f>IF(D45="","-",SUBTOTAL(3,$D$24:D45))</f>
        <v>-</v>
      </c>
      <c r="D45" s="471"/>
      <c r="E45" s="459" t="e">
        <f>VLOOKUP(D45,'employee list'!$C:$E,2,0)</f>
        <v>#N/A</v>
      </c>
      <c r="F45" s="472"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25">
      <c r="C46" s="460"/>
      <c r="D46" s="471"/>
      <c r="E46" s="460"/>
      <c r="F46" s="472"/>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25">
      <c r="C47" s="461"/>
      <c r="D47" s="471"/>
      <c r="E47" s="461"/>
      <c r="F47" s="472"/>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25">
      <c r="C48" s="459">
        <f>IF(D48="","-",SUBTOTAL(3,$D$24:D48))</f>
        <v>4</v>
      </c>
      <c r="D48" s="471" t="s">
        <v>56</v>
      </c>
      <c r="E48" s="459" t="str">
        <f>VLOOKUP(D48,'employee list'!$C:$E,2,0)</f>
        <v>Nguyễn Văn Tùng</v>
      </c>
      <c r="F48" s="472"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25">
      <c r="C49" s="460"/>
      <c r="D49" s="471"/>
      <c r="E49" s="460"/>
      <c r="F49" s="472"/>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25">
      <c r="C50" s="461"/>
      <c r="D50" s="471"/>
      <c r="E50" s="461"/>
      <c r="F50" s="472"/>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25">
      <c r="C51" s="453">
        <f>IF(D51="","-",SUBTOTAL(3,$D$24:D51))</f>
        <v>5</v>
      </c>
      <c r="D51" s="471" t="s">
        <v>57</v>
      </c>
      <c r="E51" s="459" t="str">
        <f>VLOOKUP(D51,'employee list'!$C:$E,2,0)</f>
        <v>Phạm Huy Hoàng</v>
      </c>
      <c r="F51" s="472"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25">
      <c r="C52" s="454"/>
      <c r="D52" s="471"/>
      <c r="E52" s="460"/>
      <c r="F52" s="472"/>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25">
      <c r="C53" s="455"/>
      <c r="D53" s="471"/>
      <c r="E53" s="461"/>
      <c r="F53" s="472"/>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25">
      <c r="C54" s="453">
        <f>IF(D54="","-",SUBTOTAL(3,$D$24:D54))</f>
        <v>6</v>
      </c>
      <c r="D54" s="471" t="s">
        <v>58</v>
      </c>
      <c r="E54" s="459" t="str">
        <f>VLOOKUP(D54,'employee list'!$C:$E,2,0)</f>
        <v>Nguyễn Thị Thuận</v>
      </c>
      <c r="F54" s="472"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25">
      <c r="C55" s="454"/>
      <c r="D55" s="471"/>
      <c r="E55" s="460"/>
      <c r="F55" s="472"/>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25">
      <c r="C56" s="455"/>
      <c r="D56" s="471"/>
      <c r="E56" s="461"/>
      <c r="F56" s="472"/>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25">
      <c r="C57" s="459">
        <f>IF(D57="","-",SUBTOTAL(3,$D$24:D57))</f>
        <v>6</v>
      </c>
      <c r="D57" s="471" t="s">
        <v>59</v>
      </c>
      <c r="E57" s="459" t="str">
        <f>VLOOKUP(D57,'employee list'!$C:$E,2,0)</f>
        <v>Đỗ Chính</v>
      </c>
      <c r="F57" s="472"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25">
      <c r="C58" s="460"/>
      <c r="D58" s="471"/>
      <c r="E58" s="460"/>
      <c r="F58" s="472"/>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25">
      <c r="C59" s="461"/>
      <c r="D59" s="471"/>
      <c r="E59" s="461"/>
      <c r="F59" s="472"/>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25">
      <c r="C60" s="459">
        <f>IF(D60="","-",SUBTOTAL(3,$D$24:D60))</f>
        <v>6</v>
      </c>
      <c r="D60" s="471" t="s">
        <v>60</v>
      </c>
      <c r="E60" s="459" t="str">
        <f>VLOOKUP(D60,'employee list'!$C:$E,2,0)</f>
        <v>Phạm Thị Kim Dung</v>
      </c>
      <c r="F60" s="472"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25">
      <c r="C61" s="460"/>
      <c r="D61" s="471"/>
      <c r="E61" s="460"/>
      <c r="F61" s="472"/>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25">
      <c r="C62" s="461"/>
      <c r="D62" s="471"/>
      <c r="E62" s="461"/>
      <c r="F62" s="472"/>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25">
      <c r="C63" s="459">
        <f>IF(D63="","-",SUBTOTAL(3,$D$24:D63))</f>
        <v>6</v>
      </c>
      <c r="D63" s="471" t="s">
        <v>61</v>
      </c>
      <c r="E63" s="459" t="str">
        <f>VLOOKUP(D63,'employee list'!$C:$E,2,0)</f>
        <v>Đặng Quốc Cường</v>
      </c>
      <c r="F63" s="472"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25">
      <c r="C64" s="460"/>
      <c r="D64" s="471"/>
      <c r="E64" s="460"/>
      <c r="F64" s="472"/>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25">
      <c r="C65" s="461"/>
      <c r="D65" s="471"/>
      <c r="E65" s="461"/>
      <c r="F65" s="472"/>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25">
      <c r="C66" s="459" t="str">
        <f>IF(D66="","-",SUBTOTAL(3,$D$24:D66))</f>
        <v>-</v>
      </c>
      <c r="D66" s="471"/>
      <c r="E66" s="459" t="e">
        <f>VLOOKUP(D66,'employee list'!$C:$E,2,0)</f>
        <v>#N/A</v>
      </c>
      <c r="F66" s="472"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25">
      <c r="C67" s="460"/>
      <c r="D67" s="471"/>
      <c r="E67" s="460"/>
      <c r="F67" s="472"/>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25">
      <c r="C68" s="461"/>
      <c r="D68" s="471"/>
      <c r="E68" s="461"/>
      <c r="F68" s="472"/>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25">
      <c r="C69" s="453">
        <f>IF(D69="","-",SUBTOTAL(3,$D$24:D69))</f>
        <v>7</v>
      </c>
      <c r="D69" s="471" t="s">
        <v>62</v>
      </c>
      <c r="E69" s="459" t="e">
        <f>VLOOKUP(D69,'employee list'!$C:$E,2,0)</f>
        <v>#N/A</v>
      </c>
      <c r="F69" s="472"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25">
      <c r="C70" s="454"/>
      <c r="D70" s="471"/>
      <c r="E70" s="460"/>
      <c r="F70" s="472"/>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25">
      <c r="C71" s="455"/>
      <c r="D71" s="471"/>
      <c r="E71" s="461"/>
      <c r="F71" s="472"/>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25">
      <c r="C72" s="459" t="str">
        <f>IF(D72="","-",SUBTOTAL(3,$D$24:D72))</f>
        <v>-</v>
      </c>
      <c r="D72" s="471"/>
      <c r="E72" s="459" t="e">
        <f>VLOOKUP(D72,'employee list'!$C:$E,2,0)</f>
        <v>#N/A</v>
      </c>
      <c r="F72" s="472"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25">
      <c r="C73" s="460"/>
      <c r="D73" s="471"/>
      <c r="E73" s="460"/>
      <c r="F73" s="472"/>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25">
      <c r="C74" s="461"/>
      <c r="D74" s="471"/>
      <c r="E74" s="461"/>
      <c r="F74" s="472"/>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25">
      <c r="C75" s="453">
        <f>IF(D75="","-",SUBTOTAL(3,$D$24:D75))</f>
        <v>8</v>
      </c>
      <c r="D75" s="471" t="s">
        <v>64</v>
      </c>
      <c r="E75" s="459" t="str">
        <f>VLOOKUP(D75,'employee list'!$C:$E,2,0)</f>
        <v>Hoàng Ngọc Khá</v>
      </c>
      <c r="F75" s="472"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25">
      <c r="C76" s="454"/>
      <c r="D76" s="471"/>
      <c r="E76" s="460"/>
      <c r="F76" s="472"/>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25">
      <c r="C77" s="455"/>
      <c r="D77" s="471"/>
      <c r="E77" s="461"/>
      <c r="F77" s="472"/>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25">
      <c r="C78" s="459" t="str">
        <f>IF(D78="","-",SUBTOTAL(3,$D$24:D78))</f>
        <v>-</v>
      </c>
      <c r="D78" s="471"/>
      <c r="E78" s="459" t="e">
        <f>VLOOKUP(D78,'employee list'!$C:$E,2,0)</f>
        <v>#N/A</v>
      </c>
      <c r="F78" s="472"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25">
      <c r="C79" s="460"/>
      <c r="D79" s="471"/>
      <c r="E79" s="460"/>
      <c r="F79" s="472"/>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25">
      <c r="C80" s="461"/>
      <c r="D80" s="471"/>
      <c r="E80" s="461"/>
      <c r="F80" s="472"/>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25">
      <c r="C81" s="459">
        <f>IF(D81="","-",SUBTOTAL(3,$D$24:D81))</f>
        <v>8</v>
      </c>
      <c r="D81" s="471" t="s">
        <v>65</v>
      </c>
      <c r="E81" s="459" t="e">
        <f>VLOOKUP(D81,'employee list'!$C:$E,2,0)</f>
        <v>#N/A</v>
      </c>
      <c r="F81" s="472"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25">
      <c r="C82" s="460"/>
      <c r="D82" s="471"/>
      <c r="E82" s="460"/>
      <c r="F82" s="472"/>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25">
      <c r="C83" s="461"/>
      <c r="D83" s="471"/>
      <c r="E83" s="461"/>
      <c r="F83" s="472"/>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25">
      <c r="C84" s="453">
        <f>IF(D84="","-",SUBTOTAL(3,$D$24:D84))</f>
        <v>9</v>
      </c>
      <c r="D84" s="471" t="s">
        <v>66</v>
      </c>
      <c r="E84" s="459" t="str">
        <f>VLOOKUP(D84,'employee list'!$C:$E,2,0)</f>
        <v>Đinh Chính Thắng</v>
      </c>
      <c r="F84" s="472"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25">
      <c r="C85" s="454"/>
      <c r="D85" s="471"/>
      <c r="E85" s="460"/>
      <c r="F85" s="472"/>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25">
      <c r="C86" s="455"/>
      <c r="D86" s="471"/>
      <c r="E86" s="461"/>
      <c r="F86" s="472"/>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25">
      <c r="C87" s="453">
        <f>IF(D87="","-",SUBTOTAL(3,$D$24:D87))</f>
        <v>10</v>
      </c>
      <c r="D87" s="471" t="s">
        <v>67</v>
      </c>
      <c r="E87" s="459" t="str">
        <f>VLOOKUP(D87,'employee list'!$C:$E,2,0)</f>
        <v>Lò Thị Thủy</v>
      </c>
      <c r="F87" s="472"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25">
      <c r="C88" s="454"/>
      <c r="D88" s="471"/>
      <c r="E88" s="460"/>
      <c r="F88" s="472"/>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25">
      <c r="C89" s="455"/>
      <c r="D89" s="471"/>
      <c r="E89" s="461"/>
      <c r="F89" s="472"/>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25">
      <c r="C90" s="453">
        <f>IF(D90="","-",SUBTOTAL(3,$D$24:D90))</f>
        <v>11</v>
      </c>
      <c r="D90" s="471" t="s">
        <v>68</v>
      </c>
      <c r="E90" s="459" t="str">
        <f>VLOOKUP(D90,'employee list'!$C:$E,2,0)</f>
        <v>Vàng Văn Phương</v>
      </c>
      <c r="F90" s="472"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25">
      <c r="C91" s="454"/>
      <c r="D91" s="471"/>
      <c r="E91" s="460"/>
      <c r="F91" s="472"/>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25">
      <c r="C92" s="455"/>
      <c r="D92" s="471"/>
      <c r="E92" s="461"/>
      <c r="F92" s="472"/>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25">
      <c r="C93" s="459" t="str">
        <f>IF(D93="","-",SUBTOTAL(3,$D$24:D93))</f>
        <v>-</v>
      </c>
      <c r="D93" s="471"/>
      <c r="E93" s="459" t="e">
        <f>VLOOKUP(D93,'employee list'!$C:$E,2,0)</f>
        <v>#N/A</v>
      </c>
      <c r="F93" s="472"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25">
      <c r="C94" s="460"/>
      <c r="D94" s="471"/>
      <c r="E94" s="460"/>
      <c r="F94" s="472"/>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25">
      <c r="C95" s="461"/>
      <c r="D95" s="471"/>
      <c r="E95" s="461"/>
      <c r="F95" s="472"/>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25">
      <c r="C96" s="459" t="str">
        <f>IF(D96="","-",SUBTOTAL(3,$D$24:D96))</f>
        <v>-</v>
      </c>
      <c r="D96" s="471"/>
      <c r="E96" s="459" t="e">
        <f>VLOOKUP(D96,'employee list'!$C:$E,2,0)</f>
        <v>#N/A</v>
      </c>
      <c r="F96" s="472"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25">
      <c r="C97" s="460"/>
      <c r="D97" s="471"/>
      <c r="E97" s="460"/>
      <c r="F97" s="472"/>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25">
      <c r="C98" s="461"/>
      <c r="D98" s="471"/>
      <c r="E98" s="461"/>
      <c r="F98" s="472"/>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25">
      <c r="C99" s="453">
        <f>IF(D99="","-",SUBTOTAL(3,$D$24:D99))</f>
        <v>12</v>
      </c>
      <c r="D99" s="471" t="s">
        <v>69</v>
      </c>
      <c r="E99" s="459" t="str">
        <f>VLOOKUP(D99,'employee list'!$C:$E,2,0)</f>
        <v>Nguyễn Thị Thanh</v>
      </c>
      <c r="F99" s="472"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25">
      <c r="C100" s="454"/>
      <c r="D100" s="471"/>
      <c r="E100" s="460"/>
      <c r="F100" s="472"/>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25">
      <c r="C101" s="455"/>
      <c r="D101" s="471"/>
      <c r="E101" s="461"/>
      <c r="F101" s="472"/>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25">
      <c r="C102" s="453">
        <f>IF(D102="","-",SUBTOTAL(3,$D$24:D102))</f>
        <v>13</v>
      </c>
      <c r="D102" s="471" t="s">
        <v>70</v>
      </c>
      <c r="E102" s="459" t="e">
        <f>VLOOKUP(D102,'employee list'!$C:$E,2,0)</f>
        <v>#N/A</v>
      </c>
      <c r="F102" s="472"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25">
      <c r="C103" s="454"/>
      <c r="D103" s="471"/>
      <c r="E103" s="460"/>
      <c r="F103" s="472"/>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25">
      <c r="C104" s="455"/>
      <c r="D104" s="471"/>
      <c r="E104" s="461"/>
      <c r="F104" s="472"/>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25">
      <c r="C105" s="453">
        <f>IF(D105="","-",SUBTOTAL(3,$D$24:D105))</f>
        <v>14</v>
      </c>
      <c r="D105" s="471" t="s">
        <v>71</v>
      </c>
      <c r="E105" s="459" t="str">
        <f>VLOOKUP(D105,'employee list'!$C:$E,2,0)</f>
        <v>Phạm Thị Hồng Tuyết</v>
      </c>
      <c r="F105" s="472"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25">
      <c r="C106" s="454"/>
      <c r="D106" s="471"/>
      <c r="E106" s="460"/>
      <c r="F106" s="472"/>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25">
      <c r="C107" s="455"/>
      <c r="D107" s="471"/>
      <c r="E107" s="461"/>
      <c r="F107" s="472"/>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25">
      <c r="C108" s="453">
        <f>IF(D108="","-",SUBTOTAL(3,$D$24:D108))</f>
        <v>15</v>
      </c>
      <c r="D108" s="471" t="s">
        <v>73</v>
      </c>
      <c r="E108" s="459" t="e">
        <f>VLOOKUP(D108,'employee list'!$C:$E,2,0)</f>
        <v>#N/A</v>
      </c>
      <c r="F108" s="472"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25">
      <c r="C109" s="454"/>
      <c r="D109" s="471"/>
      <c r="E109" s="460"/>
      <c r="F109" s="472"/>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25">
      <c r="C110" s="455"/>
      <c r="D110" s="471"/>
      <c r="E110" s="461"/>
      <c r="F110" s="472"/>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25">
      <c r="C111" s="459" t="str">
        <f>IF(D111="","-",SUBTOTAL(3,$D$24:D111))</f>
        <v>-</v>
      </c>
      <c r="D111" s="471"/>
      <c r="E111" s="459" t="e">
        <f>VLOOKUP(D111,'employee list'!$C:$E,2,0)</f>
        <v>#N/A</v>
      </c>
      <c r="F111" s="472"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25">
      <c r="C112" s="460"/>
      <c r="D112" s="471"/>
      <c r="E112" s="460"/>
      <c r="F112" s="472"/>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25">
      <c r="C113" s="461"/>
      <c r="D113" s="471"/>
      <c r="E113" s="461"/>
      <c r="F113" s="472"/>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25">
      <c r="C114" s="453">
        <f>IF(D114="","-",SUBTOTAL(3,$D$24:D114))</f>
        <v>16</v>
      </c>
      <c r="D114" s="471" t="s">
        <v>74</v>
      </c>
      <c r="E114" s="459" t="e">
        <f>VLOOKUP(D114,'employee list'!$C:$E,2,0)</f>
        <v>#N/A</v>
      </c>
      <c r="F114" s="472"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25">
      <c r="C115" s="454"/>
      <c r="D115" s="471"/>
      <c r="E115" s="460"/>
      <c r="F115" s="472"/>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25">
      <c r="C116" s="455"/>
      <c r="D116" s="471"/>
      <c r="E116" s="461"/>
      <c r="F116" s="472"/>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25">
      <c r="C117" s="459" t="str">
        <f>IF(D117="","-",SUBTOTAL(3,$D$24:D117))</f>
        <v>-</v>
      </c>
      <c r="D117" s="471"/>
      <c r="E117" s="459" t="e">
        <f>VLOOKUP(D117,'employee list'!$C:$E,2,0)</f>
        <v>#N/A</v>
      </c>
      <c r="F117" s="472"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25">
      <c r="C118" s="460"/>
      <c r="D118" s="471"/>
      <c r="E118" s="460"/>
      <c r="F118" s="472"/>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25">
      <c r="C119" s="461"/>
      <c r="D119" s="471"/>
      <c r="E119" s="461"/>
      <c r="F119" s="472"/>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25">
      <c r="C120" s="459" t="str">
        <f>IF(D120="","-",SUBTOTAL(3,$D$24:D120))</f>
        <v>-</v>
      </c>
      <c r="D120" s="471"/>
      <c r="E120" s="459" t="e">
        <f>VLOOKUP(D120,'employee list'!$C:$E,2,0)</f>
        <v>#N/A</v>
      </c>
      <c r="F120" s="472"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25">
      <c r="C121" s="460"/>
      <c r="D121" s="471"/>
      <c r="E121" s="460"/>
      <c r="F121" s="472"/>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25">
      <c r="C122" s="461"/>
      <c r="D122" s="471"/>
      <c r="E122" s="461"/>
      <c r="F122" s="472"/>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25">
      <c r="C123" s="459" t="str">
        <f>IF(D123="","-",SUBTOTAL(3,$D$24:D123))</f>
        <v>-</v>
      </c>
      <c r="D123" s="471"/>
      <c r="E123" s="459" t="e">
        <f>VLOOKUP(D123,'employee list'!$C:$E,2,0)</f>
        <v>#N/A</v>
      </c>
      <c r="F123" s="472"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25">
      <c r="C124" s="460"/>
      <c r="D124" s="471"/>
      <c r="E124" s="460"/>
      <c r="F124" s="472"/>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25">
      <c r="C125" s="461"/>
      <c r="D125" s="471"/>
      <c r="E125" s="461"/>
      <c r="F125" s="472"/>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25">
      <c r="C126" s="459">
        <f>IF(D126="","-",SUBTOTAL(3,$D$24:D126))</f>
        <v>16</v>
      </c>
      <c r="D126" s="471" t="s">
        <v>75</v>
      </c>
      <c r="E126" s="459" t="e">
        <f>VLOOKUP(D126,'employee list'!$C:$E,2,0)</f>
        <v>#N/A</v>
      </c>
      <c r="F126" s="472"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25">
      <c r="C127" s="460"/>
      <c r="D127" s="471"/>
      <c r="E127" s="460"/>
      <c r="F127" s="472"/>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25">
      <c r="C128" s="461"/>
      <c r="D128" s="471"/>
      <c r="E128" s="461"/>
      <c r="F128" s="476"/>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25">
      <c r="C129" s="459" t="str">
        <f>IF(D129="","-",SUBTOTAL(3,$D$24:D129))</f>
        <v>-</v>
      </c>
      <c r="D129" s="471"/>
      <c r="E129" s="459" t="e">
        <f>VLOOKUP(D129,'employee list'!$C:$E,2,0)</f>
        <v>#N/A</v>
      </c>
      <c r="F129" s="472"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25">
      <c r="C130" s="460"/>
      <c r="D130" s="471"/>
      <c r="E130" s="460"/>
      <c r="F130" s="472"/>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25">
      <c r="C131" s="461"/>
      <c r="D131" s="471"/>
      <c r="E131" s="461"/>
      <c r="F131" s="472"/>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25">
      <c r="C132" s="459" t="str">
        <f>IF(D132="","-",SUBTOTAL(3,$D$24:D132))</f>
        <v>-</v>
      </c>
      <c r="D132" s="471"/>
      <c r="E132" s="459" t="e">
        <f>VLOOKUP(D132,'employee list'!$C:$E,2,0)</f>
        <v>#N/A</v>
      </c>
      <c r="F132" s="472"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25">
      <c r="C133" s="460"/>
      <c r="D133" s="471"/>
      <c r="E133" s="460"/>
      <c r="F133" s="472"/>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25">
      <c r="C134" s="461"/>
      <c r="D134" s="471"/>
      <c r="E134" s="461"/>
      <c r="F134" s="472"/>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25">
      <c r="C135" s="459" t="str">
        <f>IF(D135="","-",SUBTOTAL(3,$D$24:D135))</f>
        <v>-</v>
      </c>
      <c r="D135" s="471"/>
      <c r="E135" s="459" t="e">
        <f>VLOOKUP(D135,'employee list'!$C:$E,2,0)</f>
        <v>#N/A</v>
      </c>
      <c r="F135" s="472"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25">
      <c r="C136" s="460"/>
      <c r="D136" s="471"/>
      <c r="E136" s="460"/>
      <c r="F136" s="472"/>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25">
      <c r="C137" s="461"/>
      <c r="D137" s="471"/>
      <c r="E137" s="461"/>
      <c r="F137" s="472"/>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25">
      <c r="C138" s="459" t="str">
        <f>IF(D138="","-",SUBTOTAL(3,$D$24:D138))</f>
        <v>-</v>
      </c>
      <c r="D138" s="471"/>
      <c r="E138" s="459" t="e">
        <f>VLOOKUP(D138,'employee list'!$C:$E,2,0)</f>
        <v>#N/A</v>
      </c>
      <c r="F138" s="472"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25">
      <c r="C139" s="460"/>
      <c r="D139" s="471"/>
      <c r="E139" s="460"/>
      <c r="F139" s="472"/>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25">
      <c r="C140" s="461"/>
      <c r="D140" s="471"/>
      <c r="E140" s="461"/>
      <c r="F140" s="472"/>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25">
      <c r="C141" s="459" t="str">
        <f>IF(D141="","-",SUBTOTAL(3,$D$24:D141))</f>
        <v>-</v>
      </c>
      <c r="D141" s="471"/>
      <c r="E141" s="459" t="e">
        <f>VLOOKUP(D141,'employee list'!$C:$E,2,0)</f>
        <v>#N/A</v>
      </c>
      <c r="F141" s="472"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25">
      <c r="C142" s="460"/>
      <c r="D142" s="471"/>
      <c r="E142" s="460"/>
      <c r="F142" s="472"/>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25">
      <c r="C143" s="461"/>
      <c r="D143" s="471"/>
      <c r="E143" s="461"/>
      <c r="F143" s="472"/>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25">
      <c r="C144" s="459" t="str">
        <f>IF(D144="","-",SUBTOTAL(3,$D$24:D144))</f>
        <v>-</v>
      </c>
      <c r="D144" s="471"/>
      <c r="E144" s="459" t="e">
        <f>VLOOKUP(D144,'employee list'!$C:$E,2,0)</f>
        <v>#N/A</v>
      </c>
      <c r="F144" s="472"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25">
      <c r="C145" s="460"/>
      <c r="D145" s="471"/>
      <c r="E145" s="460"/>
      <c r="F145" s="472"/>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25">
      <c r="C146" s="461"/>
      <c r="D146" s="471"/>
      <c r="E146" s="461"/>
      <c r="F146" s="472"/>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25">
      <c r="C147" s="459" t="str">
        <f>IF(D147="","-",SUBTOTAL(3,$D$24:D147))</f>
        <v>-</v>
      </c>
      <c r="D147" s="471"/>
      <c r="E147" s="459" t="e">
        <f>VLOOKUP(D147,'employee list'!$C:$E,2,0)</f>
        <v>#N/A</v>
      </c>
      <c r="F147" s="472"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25">
      <c r="C148" s="460"/>
      <c r="D148" s="471"/>
      <c r="E148" s="460"/>
      <c r="F148" s="472"/>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25">
      <c r="C149" s="461"/>
      <c r="D149" s="471"/>
      <c r="E149" s="461"/>
      <c r="F149" s="472"/>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25">
      <c r="C150" s="459" t="str">
        <f>IF(D150="","-",SUBTOTAL(3,$D$24:D150))</f>
        <v>-</v>
      </c>
      <c r="D150" s="471"/>
      <c r="E150" s="459" t="e">
        <f>VLOOKUP(D150,'employee list'!$C:$E,2,0)</f>
        <v>#N/A</v>
      </c>
      <c r="F150" s="472"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25">
      <c r="C151" s="460"/>
      <c r="D151" s="471"/>
      <c r="E151" s="460"/>
      <c r="F151" s="472"/>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25">
      <c r="C152" s="461"/>
      <c r="D152" s="471"/>
      <c r="E152" s="461"/>
      <c r="F152" s="472"/>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25">
      <c r="C153" s="459" t="str">
        <f>IF(D153="","-",SUBTOTAL(3,$D$24:D153))</f>
        <v>-</v>
      </c>
      <c r="D153" s="471"/>
      <c r="E153" s="459" t="e">
        <f>VLOOKUP(D153,'employee list'!$C:$E,2,0)</f>
        <v>#N/A</v>
      </c>
      <c r="F153" s="472"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25">
      <c r="C154" s="460"/>
      <c r="D154" s="471"/>
      <c r="E154" s="460"/>
      <c r="F154" s="472"/>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25">
      <c r="C155" s="461"/>
      <c r="D155" s="471"/>
      <c r="E155" s="461"/>
      <c r="F155" s="472"/>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25">
      <c r="C156" s="459" t="str">
        <f>IF(D156="","-",SUBTOTAL(3,$D$24:D156))</f>
        <v>-</v>
      </c>
      <c r="D156" s="471"/>
      <c r="E156" s="459" t="e">
        <f>VLOOKUP(D156,'employee list'!$C:$E,2,0)</f>
        <v>#N/A</v>
      </c>
      <c r="F156" s="472"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25">
      <c r="C157" s="460"/>
      <c r="D157" s="471"/>
      <c r="E157" s="460"/>
      <c r="F157" s="472"/>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25">
      <c r="C158" s="461"/>
      <c r="D158" s="471"/>
      <c r="E158" s="461"/>
      <c r="F158" s="472"/>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25">
      <c r="C159" s="459" t="str">
        <f>IF(D159="","-",SUBTOTAL(3,$D$24:D159))</f>
        <v>-</v>
      </c>
      <c r="D159" s="471"/>
      <c r="E159" s="459" t="e">
        <f>VLOOKUP(D159,'employee list'!$C:$E,2,0)</f>
        <v>#N/A</v>
      </c>
      <c r="F159" s="472"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25">
      <c r="C160" s="460"/>
      <c r="D160" s="471"/>
      <c r="E160" s="460"/>
      <c r="F160" s="472"/>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25">
      <c r="C161" s="461"/>
      <c r="D161" s="471"/>
      <c r="E161" s="461"/>
      <c r="F161" s="472"/>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25">
      <c r="C162" s="459" t="str">
        <f>IF(D162="","-",SUBTOTAL(3,$D$24:D162))</f>
        <v>-</v>
      </c>
      <c r="D162" s="471"/>
      <c r="E162" s="459" t="e">
        <f>VLOOKUP(D162,'employee list'!$C:$E,2,0)</f>
        <v>#N/A</v>
      </c>
      <c r="F162" s="472"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25">
      <c r="C163" s="460"/>
      <c r="D163" s="471"/>
      <c r="E163" s="460"/>
      <c r="F163" s="472"/>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25">
      <c r="C164" s="461"/>
      <c r="D164" s="471"/>
      <c r="E164" s="461"/>
      <c r="F164" s="472"/>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25">
      <c r="C165" s="459" t="str">
        <f>IF(D165="","-",SUBTOTAL(3,$D$24:D165))</f>
        <v>-</v>
      </c>
      <c r="D165" s="471"/>
      <c r="E165" s="459" t="e">
        <f>VLOOKUP(D165,'employee list'!$C:$E,2,0)</f>
        <v>#N/A</v>
      </c>
      <c r="F165" s="472"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25">
      <c r="C166" s="460"/>
      <c r="D166" s="471"/>
      <c r="E166" s="460"/>
      <c r="F166" s="472"/>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25">
      <c r="C167" s="461"/>
      <c r="D167" s="471"/>
      <c r="E167" s="461"/>
      <c r="F167" s="472"/>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25">
      <c r="C168" s="459" t="str">
        <f>IF(D168="","-",SUBTOTAL(3,$D$24:D168))</f>
        <v>-</v>
      </c>
      <c r="D168" s="471"/>
      <c r="E168" s="459" t="e">
        <f>VLOOKUP(D168,'employee list'!$C:$E,2,0)</f>
        <v>#N/A</v>
      </c>
      <c r="F168" s="472"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25">
      <c r="C169" s="460"/>
      <c r="D169" s="471"/>
      <c r="E169" s="460"/>
      <c r="F169" s="472"/>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25">
      <c r="C170" s="461"/>
      <c r="D170" s="471"/>
      <c r="E170" s="461"/>
      <c r="F170" s="472"/>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25">
      <c r="C171" s="459" t="str">
        <f>IF(D171="","-",SUBTOTAL(3,$D$24:D171))</f>
        <v>-</v>
      </c>
      <c r="D171" s="471"/>
      <c r="E171" s="459" t="e">
        <f>VLOOKUP(D171,'employee list'!$C:$E,2,0)</f>
        <v>#N/A</v>
      </c>
      <c r="F171" s="472"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25">
      <c r="C172" s="460"/>
      <c r="D172" s="471"/>
      <c r="E172" s="460"/>
      <c r="F172" s="472"/>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25">
      <c r="C173" s="461"/>
      <c r="D173" s="471"/>
      <c r="E173" s="461"/>
      <c r="F173" s="472"/>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25">
      <c r="C174" s="459" t="str">
        <f>IF(D174="","-",SUBTOTAL(3,$D$24:D174))</f>
        <v>-</v>
      </c>
      <c r="D174" s="471"/>
      <c r="E174" s="459" t="e">
        <f>VLOOKUP(D174,'employee list'!$C:$E,2,0)</f>
        <v>#N/A</v>
      </c>
      <c r="F174" s="472"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25">
      <c r="C175" s="460"/>
      <c r="D175" s="471"/>
      <c r="E175" s="460"/>
      <c r="F175" s="472"/>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25">
      <c r="C176" s="461"/>
      <c r="D176" s="471"/>
      <c r="E176" s="461"/>
      <c r="F176" s="472"/>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25">
      <c r="C177" s="459" t="str">
        <f>IF(D177="","-",SUBTOTAL(3,$D$24:D177))</f>
        <v>-</v>
      </c>
      <c r="D177" s="471"/>
      <c r="E177" s="459" t="e">
        <f>VLOOKUP(D177,'employee list'!$C:$E,2,0)</f>
        <v>#N/A</v>
      </c>
      <c r="F177" s="472"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25">
      <c r="C178" s="460"/>
      <c r="D178" s="471"/>
      <c r="E178" s="460"/>
      <c r="F178" s="472"/>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25">
      <c r="C179" s="461"/>
      <c r="D179" s="471"/>
      <c r="E179" s="461"/>
      <c r="F179" s="472"/>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25">
      <c r="C180" s="459" t="str">
        <f>IF(D180="","-",SUBTOTAL(3,$D$24:D180))</f>
        <v>-</v>
      </c>
      <c r="D180" s="471"/>
      <c r="E180" s="459" t="e">
        <f>VLOOKUP(D180,'employee list'!$C:$E,2,0)</f>
        <v>#N/A</v>
      </c>
      <c r="F180" s="472"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25">
      <c r="C181" s="460"/>
      <c r="D181" s="471"/>
      <c r="E181" s="460"/>
      <c r="F181" s="472"/>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25">
      <c r="C182" s="461"/>
      <c r="D182" s="471"/>
      <c r="E182" s="461"/>
      <c r="F182" s="472"/>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25">
      <c r="C183" s="459" t="str">
        <f>IF(D183="","-",SUBTOTAL(3,$D$24:D183))</f>
        <v>-</v>
      </c>
      <c r="D183" s="471"/>
      <c r="E183" s="459" t="e">
        <f>VLOOKUP(D183,'employee list'!$C:$E,2,0)</f>
        <v>#N/A</v>
      </c>
      <c r="F183" s="472"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25">
      <c r="C184" s="460"/>
      <c r="D184" s="471"/>
      <c r="E184" s="460"/>
      <c r="F184" s="472"/>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25">
      <c r="C185" s="461"/>
      <c r="D185" s="471"/>
      <c r="E185" s="461"/>
      <c r="F185" s="472"/>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25">
      <c r="C186" s="459" t="str">
        <f>IF(D186="","-",SUBTOTAL(3,$D$24:D186))</f>
        <v>-</v>
      </c>
      <c r="D186" s="471"/>
      <c r="E186" s="459" t="e">
        <f>VLOOKUP(D186,'employee list'!$C:$E,2,0)</f>
        <v>#N/A</v>
      </c>
      <c r="F186" s="472"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25">
      <c r="C187" s="460"/>
      <c r="D187" s="471"/>
      <c r="E187" s="460"/>
      <c r="F187" s="472"/>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25">
      <c r="C188" s="461"/>
      <c r="D188" s="471"/>
      <c r="E188" s="461"/>
      <c r="F188" s="472"/>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25">
      <c r="C189" s="459" t="str">
        <f>IF(D189="","-",SUBTOTAL(3,$D$24:D189))</f>
        <v>-</v>
      </c>
      <c r="D189" s="471"/>
      <c r="E189" s="459" t="e">
        <f>VLOOKUP(D189,'employee list'!$C:$E,2,0)</f>
        <v>#N/A</v>
      </c>
      <c r="F189" s="472"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25">
      <c r="C190" s="460"/>
      <c r="D190" s="471"/>
      <c r="E190" s="460"/>
      <c r="F190" s="472"/>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25">
      <c r="C191" s="461"/>
      <c r="D191" s="471"/>
      <c r="E191" s="461"/>
      <c r="F191" s="472"/>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25">
      <c r="C192" s="459" t="str">
        <f>IF(D192="","-",SUBTOTAL(3,$D$24:D192))</f>
        <v>-</v>
      </c>
      <c r="D192" s="471"/>
      <c r="E192" s="459" t="e">
        <f>VLOOKUP(D192,'employee list'!$C:$E,2,0)</f>
        <v>#N/A</v>
      </c>
      <c r="F192" s="472"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25">
      <c r="C193" s="460"/>
      <c r="D193" s="471"/>
      <c r="E193" s="460"/>
      <c r="F193" s="472"/>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25">
      <c r="C194" s="461"/>
      <c r="D194" s="471"/>
      <c r="E194" s="461"/>
      <c r="F194" s="472"/>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25">
      <c r="C195" s="459" t="str">
        <f>IF(D195="","-",SUBTOTAL(3,$D$24:D195))</f>
        <v>-</v>
      </c>
      <c r="D195" s="471"/>
      <c r="E195" s="459" t="e">
        <f>VLOOKUP(D195,'employee list'!$C:$E,2,0)</f>
        <v>#N/A</v>
      </c>
      <c r="F195" s="472"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25">
      <c r="C196" s="460"/>
      <c r="D196" s="471"/>
      <c r="E196" s="460"/>
      <c r="F196" s="472"/>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25">
      <c r="C197" s="461"/>
      <c r="D197" s="471"/>
      <c r="E197" s="461"/>
      <c r="F197" s="472"/>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25">
      <c r="C198" s="459" t="str">
        <f>IF(D198="","-",SUBTOTAL(3,$D$24:D198))</f>
        <v>-</v>
      </c>
      <c r="D198" s="471"/>
      <c r="E198" s="459" t="e">
        <f>VLOOKUP(D198,'employee list'!$C:$E,2,0)</f>
        <v>#N/A</v>
      </c>
      <c r="F198" s="472"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25">
      <c r="C199" s="460"/>
      <c r="D199" s="471"/>
      <c r="E199" s="460"/>
      <c r="F199" s="472"/>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25">
      <c r="C200" s="461"/>
      <c r="D200" s="471"/>
      <c r="E200" s="461"/>
      <c r="F200" s="472"/>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25">
      <c r="C201" s="453">
        <f>IF(D201="","-",SUBTOTAL(3,$D$24:D201))</f>
        <v>17</v>
      </c>
      <c r="D201" s="471" t="s">
        <v>77</v>
      </c>
      <c r="E201" s="459" t="str">
        <f>VLOOKUP(D201,'employee list'!$C:$E,2,0)</f>
        <v>Nguyễn Văn Biển</v>
      </c>
      <c r="F201" s="472"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25">
      <c r="C202" s="454"/>
      <c r="D202" s="471"/>
      <c r="E202" s="460"/>
      <c r="F202" s="472"/>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25">
      <c r="C203" s="455"/>
      <c r="D203" s="471"/>
      <c r="E203" s="461"/>
      <c r="F203" s="472"/>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25">
      <c r="C204" s="459" t="str">
        <f>IF(D204="","-",SUBTOTAL(3,$D$24:D204))</f>
        <v>-</v>
      </c>
      <c r="D204" s="471"/>
      <c r="E204" s="459" t="e">
        <f>VLOOKUP(D204,'employee list'!$C:$E,2,0)</f>
        <v>#N/A</v>
      </c>
      <c r="F204" s="472"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25">
      <c r="C205" s="460"/>
      <c r="D205" s="471"/>
      <c r="E205" s="460"/>
      <c r="F205" s="472"/>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25">
      <c r="C206" s="461"/>
      <c r="D206" s="471"/>
      <c r="E206" s="461"/>
      <c r="F206" s="472"/>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25">
      <c r="C207" s="459" t="str">
        <f>IF(D207="","-",SUBTOTAL(3,$D$24:D207))</f>
        <v>-</v>
      </c>
      <c r="D207" s="471"/>
      <c r="E207" s="459" t="e">
        <f>VLOOKUP(D207,'employee list'!$C:$E,2,0)</f>
        <v>#N/A</v>
      </c>
      <c r="F207" s="472"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25">
      <c r="C208" s="460"/>
      <c r="D208" s="471"/>
      <c r="E208" s="460"/>
      <c r="F208" s="472"/>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25">
      <c r="C209" s="461"/>
      <c r="D209" s="471"/>
      <c r="E209" s="461"/>
      <c r="F209" s="472"/>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25">
      <c r="C210" s="459" t="str">
        <f>IF(D210="","-",SUBTOTAL(3,$D$24:D210))</f>
        <v>-</v>
      </c>
      <c r="D210" s="471"/>
      <c r="E210" s="459" t="e">
        <f>VLOOKUP(D210,'employee list'!$C:$E,2,0)</f>
        <v>#N/A</v>
      </c>
      <c r="F210" s="472"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25">
      <c r="C211" s="460"/>
      <c r="D211" s="471"/>
      <c r="E211" s="460"/>
      <c r="F211" s="472"/>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25">
      <c r="C212" s="461"/>
      <c r="D212" s="471"/>
      <c r="E212" s="461"/>
      <c r="F212" s="472"/>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25">
      <c r="C213" s="459" t="str">
        <f>IF(D213="","-",SUBTOTAL(3,$D$24:D213))</f>
        <v>-</v>
      </c>
      <c r="D213" s="471"/>
      <c r="E213" s="459" t="e">
        <f>VLOOKUP(D213,'employee list'!$C:$E,2,0)</f>
        <v>#N/A</v>
      </c>
      <c r="F213" s="472"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25">
      <c r="C214" s="460"/>
      <c r="D214" s="471"/>
      <c r="E214" s="460"/>
      <c r="F214" s="472"/>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25">
      <c r="C215" s="461"/>
      <c r="D215" s="471"/>
      <c r="E215" s="461"/>
      <c r="F215" s="472"/>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25">
      <c r="C216" s="459" t="str">
        <f>IF(D216="","-",SUBTOTAL(3,$D$24:D216))</f>
        <v>-</v>
      </c>
      <c r="D216" s="477"/>
      <c r="E216" s="459" t="e">
        <f>VLOOKUP(D216,'employee list'!$C:$E,2,0)</f>
        <v>#N/A</v>
      </c>
      <c r="F216" s="472"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25">
      <c r="C217" s="460"/>
      <c r="D217" s="478"/>
      <c r="E217" s="460"/>
      <c r="F217" s="472"/>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25">
      <c r="C218" s="461"/>
      <c r="D218" s="479"/>
      <c r="E218" s="461"/>
      <c r="F218" s="472"/>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25">
      <c r="C219" s="459" t="str">
        <f>IF(D219="","-",SUBTOTAL(3,$D$24:D219))</f>
        <v>-</v>
      </c>
      <c r="D219" s="477"/>
      <c r="E219" s="459" t="e">
        <f>VLOOKUP(D219,'employee list'!$C:$E,2,0)</f>
        <v>#N/A</v>
      </c>
      <c r="F219" s="472"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25">
      <c r="C220" s="460"/>
      <c r="D220" s="478"/>
      <c r="E220" s="460"/>
      <c r="F220" s="472"/>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25">
      <c r="C221" s="461"/>
      <c r="D221" s="479"/>
      <c r="E221" s="461"/>
      <c r="F221" s="472"/>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25">
      <c r="C222" s="459" t="str">
        <f>IF(D222="","-",SUBTOTAL(3,$D$24:D222))</f>
        <v>-</v>
      </c>
      <c r="D222" s="477"/>
      <c r="E222" s="459" t="e">
        <f>VLOOKUP(D222,'employee list'!$C:$E,2,0)</f>
        <v>#N/A</v>
      </c>
      <c r="F222" s="472"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25">
      <c r="C223" s="460"/>
      <c r="D223" s="478"/>
      <c r="E223" s="460"/>
      <c r="F223" s="472"/>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25">
      <c r="C224" s="461"/>
      <c r="D224" s="479"/>
      <c r="E224" s="461"/>
      <c r="F224" s="472"/>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25">
      <c r="C225" s="459" t="str">
        <f>IF(D225="","-",SUBTOTAL(3,$D$24:D225))</f>
        <v>-</v>
      </c>
      <c r="D225" s="477"/>
      <c r="E225" s="459" t="e">
        <f>VLOOKUP(D225,'employee list'!$C:$E,2,0)</f>
        <v>#N/A</v>
      </c>
      <c r="F225" s="472"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25">
      <c r="C226" s="460"/>
      <c r="D226" s="478"/>
      <c r="E226" s="460"/>
      <c r="F226" s="472"/>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25">
      <c r="C227" s="461"/>
      <c r="D227" s="479"/>
      <c r="E227" s="461"/>
      <c r="F227" s="472"/>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25">
      <c r="C228" s="459" t="str">
        <f>IF(D228="","-",SUBTOTAL(3,$D$24:D228))</f>
        <v>-</v>
      </c>
      <c r="D228" s="477"/>
      <c r="E228" s="459" t="e">
        <f>VLOOKUP(D228,'employee list'!$C:$E,2,0)</f>
        <v>#N/A</v>
      </c>
      <c r="F228" s="472"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25">
      <c r="C229" s="460"/>
      <c r="D229" s="478"/>
      <c r="E229" s="460"/>
      <c r="F229" s="472"/>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25">
      <c r="C230" s="461"/>
      <c r="D230" s="479"/>
      <c r="E230" s="461"/>
      <c r="F230" s="472"/>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25">
      <c r="C231" s="453">
        <f>IF(D231="","-",SUBTOTAL(3,$D$24:D231))</f>
        <v>18</v>
      </c>
      <c r="D231" s="477" t="s">
        <v>80</v>
      </c>
      <c r="E231" s="459" t="e">
        <f>VLOOKUP(D231,'employee list'!$C:$E,2,0)</f>
        <v>#N/A</v>
      </c>
      <c r="F231" s="472"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25">
      <c r="C232" s="454"/>
      <c r="D232" s="478"/>
      <c r="E232" s="460"/>
      <c r="F232" s="472"/>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25">
      <c r="C233" s="455"/>
      <c r="D233" s="479"/>
      <c r="E233" s="461"/>
      <c r="F233" s="472"/>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25">
      <c r="C234" s="459" t="str">
        <f>IF(D234="","-",SUBTOTAL(3,$D$24:D234))</f>
        <v>-</v>
      </c>
      <c r="D234" s="477"/>
      <c r="E234" s="459" t="e">
        <f>VLOOKUP(D234,'employee list'!$C:$E,2,0)</f>
        <v>#N/A</v>
      </c>
      <c r="F234" s="472"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25">
      <c r="C235" s="460"/>
      <c r="D235" s="478"/>
      <c r="E235" s="460"/>
      <c r="F235" s="472"/>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25">
      <c r="C236" s="461"/>
      <c r="D236" s="479"/>
      <c r="E236" s="461"/>
      <c r="F236" s="472"/>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25">
      <c r="C237" s="459" t="str">
        <f>IF(D237="","-",SUBTOTAL(3,$D$24:D237))</f>
        <v>-</v>
      </c>
      <c r="D237" s="477"/>
      <c r="E237" s="459" t="e">
        <f>VLOOKUP(D237,'employee list'!$C:$E,2,0)</f>
        <v>#N/A</v>
      </c>
      <c r="F237" s="472"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25">
      <c r="C238" s="460"/>
      <c r="D238" s="478"/>
      <c r="E238" s="460"/>
      <c r="F238" s="472"/>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25">
      <c r="C239" s="461"/>
      <c r="D239" s="479"/>
      <c r="E239" s="461"/>
      <c r="F239" s="472"/>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25">
      <c r="C240" s="459" t="str">
        <f>IF(D240="","-",SUBTOTAL(3,$D$24:D240))</f>
        <v>-</v>
      </c>
      <c r="D240" s="477"/>
      <c r="E240" s="459" t="e">
        <f>VLOOKUP(D240,'employee list'!$C:$E,2,0)</f>
        <v>#N/A</v>
      </c>
      <c r="F240" s="472"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25">
      <c r="C241" s="460"/>
      <c r="D241" s="478"/>
      <c r="E241" s="460"/>
      <c r="F241" s="472"/>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25">
      <c r="C242" s="461"/>
      <c r="D242" s="479"/>
      <c r="E242" s="461"/>
      <c r="F242" s="472"/>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25">
      <c r="C243" s="453">
        <f>IF(D243="","-",SUBTOTAL(3,$D$24:D243))</f>
        <v>19</v>
      </c>
      <c r="D243" s="477" t="s">
        <v>81</v>
      </c>
      <c r="E243" s="459" t="e">
        <f>VLOOKUP(D243,'employee list'!$C:$E,2,0)</f>
        <v>#N/A</v>
      </c>
      <c r="F243" s="472"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25">
      <c r="C244" s="454"/>
      <c r="D244" s="478"/>
      <c r="E244" s="460"/>
      <c r="F244" s="472"/>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25">
      <c r="C245" s="455"/>
      <c r="D245" s="479"/>
      <c r="E245" s="461"/>
      <c r="F245" s="472"/>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25">
      <c r="C246" s="459" t="str">
        <f>IF(D246="","-",SUBTOTAL(3,$D$24:D246))</f>
        <v>-</v>
      </c>
      <c r="D246" s="477"/>
      <c r="E246" s="459" t="e">
        <f>VLOOKUP(D246,'employee list'!$C:$E,2,0)</f>
        <v>#N/A</v>
      </c>
      <c r="F246" s="472"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25">
      <c r="C247" s="460"/>
      <c r="D247" s="478"/>
      <c r="E247" s="460"/>
      <c r="F247" s="472"/>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25">
      <c r="C248" s="461"/>
      <c r="D248" s="479"/>
      <c r="E248" s="461"/>
      <c r="F248" s="472"/>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25">
      <c r="C249" s="459" t="str">
        <f>IF(D249="","-",SUBTOTAL(3,$D$24:D249))</f>
        <v>-</v>
      </c>
      <c r="D249" s="477"/>
      <c r="E249" s="459" t="e">
        <f>VLOOKUP(D249,'employee list'!$C:$E,2,0)</f>
        <v>#N/A</v>
      </c>
      <c r="F249" s="472"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25">
      <c r="C250" s="460"/>
      <c r="D250" s="478"/>
      <c r="E250" s="460"/>
      <c r="F250" s="472"/>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25">
      <c r="C251" s="461"/>
      <c r="D251" s="479"/>
      <c r="E251" s="461"/>
      <c r="F251" s="472"/>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25">
      <c r="C252" s="459" t="str">
        <f>IF(D252="","-",SUBTOTAL(3,$D$24:D252))</f>
        <v>-</v>
      </c>
      <c r="D252" s="477"/>
      <c r="E252" s="459" t="e">
        <f>VLOOKUP(D252,'employee list'!$C:$E,2,0)</f>
        <v>#N/A</v>
      </c>
      <c r="F252" s="472"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25">
      <c r="C253" s="460"/>
      <c r="D253" s="478"/>
      <c r="E253" s="460"/>
      <c r="F253" s="472"/>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25">
      <c r="C254" s="461"/>
      <c r="D254" s="479"/>
      <c r="E254" s="461"/>
      <c r="F254" s="472"/>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25">
      <c r="C255" s="459" t="str">
        <f>IF(D255="","-",SUBTOTAL(3,$D$24:D255))</f>
        <v>-</v>
      </c>
      <c r="D255" s="477"/>
      <c r="E255" s="459" t="e">
        <f>VLOOKUP(D255,'employee list'!$C:$E,2,0)</f>
        <v>#N/A</v>
      </c>
      <c r="F255" s="480"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25">
      <c r="C256" s="460"/>
      <c r="D256" s="478"/>
      <c r="E256" s="460"/>
      <c r="F256" s="481"/>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25">
      <c r="C257" s="461"/>
      <c r="D257" s="479"/>
      <c r="E257" s="461"/>
      <c r="F257" s="482"/>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25">
      <c r="C258" s="459" t="str">
        <f>IF(D258="","-",SUBTOTAL(3,$D$24:D258))</f>
        <v>-</v>
      </c>
      <c r="D258" s="477"/>
      <c r="E258" s="459" t="e">
        <f>VLOOKUP(D258,'employee list'!$C:$E,2,0)</f>
        <v>#N/A</v>
      </c>
      <c r="F258" s="472"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25">
      <c r="C259" s="460"/>
      <c r="D259" s="478"/>
      <c r="E259" s="460"/>
      <c r="F259" s="472"/>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25">
      <c r="C260" s="461"/>
      <c r="D260" s="479"/>
      <c r="E260" s="461"/>
      <c r="F260" s="472"/>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25">
      <c r="C261" s="459" t="str">
        <f>IF(D261="","-",SUBTOTAL(3,$D$24:D261))</f>
        <v>-</v>
      </c>
      <c r="D261" s="477"/>
      <c r="E261" s="459" t="e">
        <f>VLOOKUP(D261,'employee list'!$C:$E,2,0)</f>
        <v>#N/A</v>
      </c>
      <c r="F261" s="480"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25">
      <c r="C262" s="460"/>
      <c r="D262" s="478"/>
      <c r="E262" s="460"/>
      <c r="F262" s="481"/>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25">
      <c r="C263" s="461"/>
      <c r="D263" s="479"/>
      <c r="E263" s="461"/>
      <c r="F263" s="482"/>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25">
      <c r="C264" s="459" t="str">
        <f>IF(D264="","-",SUBTOTAL(3,$D$24:D264))</f>
        <v>-</v>
      </c>
      <c r="D264" s="477"/>
      <c r="E264" s="459" t="e">
        <f>VLOOKUP(D264,'employee list'!$C:$E,2,0)</f>
        <v>#N/A</v>
      </c>
      <c r="F264" s="472"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25">
      <c r="C265" s="460"/>
      <c r="D265" s="478"/>
      <c r="E265" s="460"/>
      <c r="F265" s="472"/>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25">
      <c r="C266" s="461"/>
      <c r="D266" s="479"/>
      <c r="E266" s="461"/>
      <c r="F266" s="472"/>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25">
      <c r="C267" s="459" t="str">
        <f>IF(D267="","-",SUBTOTAL(3,$D$24:D267))</f>
        <v>-</v>
      </c>
      <c r="D267" s="477"/>
      <c r="E267" s="459" t="e">
        <f>VLOOKUP(D267,'employee list'!$C:$E,2,0)</f>
        <v>#N/A</v>
      </c>
      <c r="F267" s="472"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25">
      <c r="C268" s="460"/>
      <c r="D268" s="478"/>
      <c r="E268" s="460"/>
      <c r="F268" s="472"/>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25">
      <c r="C269" s="461"/>
      <c r="D269" s="479"/>
      <c r="E269" s="461"/>
      <c r="F269" s="472"/>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25">
      <c r="C270" s="459" t="str">
        <f>IF(D270="","-",SUBTOTAL(3,$D$24:D270))</f>
        <v>-</v>
      </c>
      <c r="D270" s="477"/>
      <c r="E270" s="459" t="e">
        <f>VLOOKUP(D270,'employee list'!$C:$E,2,0)</f>
        <v>#N/A</v>
      </c>
      <c r="F270" s="472"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25">
      <c r="C271" s="460"/>
      <c r="D271" s="478"/>
      <c r="E271" s="460"/>
      <c r="F271" s="472"/>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25">
      <c r="C272" s="461"/>
      <c r="D272" s="479"/>
      <c r="E272" s="461"/>
      <c r="F272" s="472"/>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25">
      <c r="C273" s="459" t="str">
        <f>IF(D273="","-",SUBTOTAL(3,$D$24:D273))</f>
        <v>-</v>
      </c>
      <c r="D273" s="477"/>
      <c r="E273" s="459" t="e">
        <f>VLOOKUP(D273,'employee list'!$C:$E,2,0)</f>
        <v>#N/A</v>
      </c>
      <c r="F273" s="472"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25">
      <c r="C274" s="460"/>
      <c r="D274" s="478"/>
      <c r="E274" s="460"/>
      <c r="F274" s="472"/>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25">
      <c r="C275" s="461"/>
      <c r="D275" s="479"/>
      <c r="E275" s="461"/>
      <c r="F275" s="472"/>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25">
      <c r="C276" s="459" t="str">
        <f>IF(D276="","-",SUBTOTAL(3,$D$24:D276))</f>
        <v>-</v>
      </c>
      <c r="D276" s="477"/>
      <c r="E276" s="459" t="e">
        <f>VLOOKUP(D276,'employee list'!$C:$E,2,0)</f>
        <v>#N/A</v>
      </c>
      <c r="F276" s="472"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25">
      <c r="C277" s="460"/>
      <c r="D277" s="478"/>
      <c r="E277" s="460"/>
      <c r="F277" s="472"/>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25">
      <c r="C278" s="461"/>
      <c r="D278" s="479"/>
      <c r="E278" s="461"/>
      <c r="F278" s="472"/>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25">
      <c r="C279" s="459" t="str">
        <f>IF(D279="","-",SUBTOTAL(3,$D$24:D279))</f>
        <v>-</v>
      </c>
      <c r="D279" s="477"/>
      <c r="E279" s="459" t="e">
        <f>VLOOKUP(D279,'employee list'!$C:$E,2,0)</f>
        <v>#N/A</v>
      </c>
      <c r="F279" s="472"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25">
      <c r="C280" s="460"/>
      <c r="D280" s="478"/>
      <c r="E280" s="460"/>
      <c r="F280" s="472"/>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25">
      <c r="C281" s="461"/>
      <c r="D281" s="479"/>
      <c r="E281" s="461"/>
      <c r="F281" s="472"/>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25">
      <c r="C282" s="459" t="str">
        <f>IF(D282="","-",SUBTOTAL(3,$D$24:D282))</f>
        <v>-</v>
      </c>
      <c r="D282" s="477"/>
      <c r="E282" s="459" t="e">
        <f>VLOOKUP(D282,'employee list'!$C:$E,2,0)</f>
        <v>#N/A</v>
      </c>
      <c r="F282" s="472"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25">
      <c r="C283" s="460"/>
      <c r="D283" s="478"/>
      <c r="E283" s="460"/>
      <c r="F283" s="472"/>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25">
      <c r="C284" s="461"/>
      <c r="D284" s="479"/>
      <c r="E284" s="461"/>
      <c r="F284" s="472"/>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25">
      <c r="C285" s="459" t="str">
        <f>IF(D285="","-",SUBTOTAL(3,$D$24:D285))</f>
        <v>-</v>
      </c>
      <c r="D285" s="477"/>
      <c r="E285" s="459" t="e">
        <f>VLOOKUP(D285,'employee list'!$C:$E,2,0)</f>
        <v>#N/A</v>
      </c>
      <c r="F285" s="472"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25">
      <c r="C286" s="460"/>
      <c r="D286" s="478"/>
      <c r="E286" s="460"/>
      <c r="F286" s="472"/>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25">
      <c r="C287" s="461"/>
      <c r="D287" s="479"/>
      <c r="E287" s="461"/>
      <c r="F287" s="472"/>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25">
      <c r="C288" s="459" t="str">
        <f>IF(D288="","-",SUBTOTAL(3,$D$24:D288))</f>
        <v>-</v>
      </c>
      <c r="D288" s="477"/>
      <c r="E288" s="459" t="e">
        <f>VLOOKUP(D288,'employee list'!$C:$E,2,0)</f>
        <v>#N/A</v>
      </c>
      <c r="F288" s="472"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25">
      <c r="C289" s="460"/>
      <c r="D289" s="478"/>
      <c r="E289" s="460"/>
      <c r="F289" s="472"/>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25">
      <c r="C290" s="461"/>
      <c r="D290" s="479"/>
      <c r="E290" s="461"/>
      <c r="F290" s="472"/>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25">
      <c r="C291" s="453">
        <f>IF(D291="","-",SUBTOTAL(3,$D$24:D291))</f>
        <v>20</v>
      </c>
      <c r="D291" s="477" t="s">
        <v>82</v>
      </c>
      <c r="E291" s="459" t="str">
        <f>VLOOKUP(D291,'employee list'!$C:$E,2,0)</f>
        <v>Bùi Trắc Bảo</v>
      </c>
      <c r="F291" s="472"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25">
      <c r="C292" s="454"/>
      <c r="D292" s="478"/>
      <c r="E292" s="460"/>
      <c r="F292" s="472"/>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25">
      <c r="C293" s="455"/>
      <c r="D293" s="479"/>
      <c r="E293" s="461"/>
      <c r="F293" s="472"/>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25">
      <c r="C294" s="459" t="str">
        <f>IF(D294="","-",SUBTOTAL(3,$D$24:D294))</f>
        <v>-</v>
      </c>
      <c r="D294" s="477"/>
      <c r="E294" s="459" t="e">
        <f>VLOOKUP(D294,'employee list'!$C:$E,2,0)</f>
        <v>#N/A</v>
      </c>
      <c r="F294" s="472"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25">
      <c r="C295" s="460"/>
      <c r="D295" s="478"/>
      <c r="E295" s="460"/>
      <c r="F295" s="472"/>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25">
      <c r="C296" s="461"/>
      <c r="D296" s="479"/>
      <c r="E296" s="461"/>
      <c r="F296" s="472"/>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25">
      <c r="C297" s="459">
        <f>IF(D297="","-",SUBTOTAL(3,$D$24:D297))</f>
        <v>20</v>
      </c>
      <c r="D297" s="477" t="s">
        <v>83</v>
      </c>
      <c r="E297" s="459" t="e">
        <f>VLOOKUP(D297,'employee list'!$C:$E,2,0)</f>
        <v>#N/A</v>
      </c>
      <c r="F297" s="472"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25">
      <c r="C298" s="460"/>
      <c r="D298" s="478"/>
      <c r="E298" s="460"/>
      <c r="F298" s="472"/>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25">
      <c r="C299" s="461"/>
      <c r="D299" s="479"/>
      <c r="E299" s="461"/>
      <c r="F299" s="472"/>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25">
      <c r="C300" s="459" t="str">
        <f>IF(D300="","-",SUBTOTAL(3,$D$24:D300))</f>
        <v>-</v>
      </c>
      <c r="D300" s="477"/>
      <c r="E300" s="459" t="e">
        <f>VLOOKUP(D300,'employee list'!$C:$E,2,0)</f>
        <v>#N/A</v>
      </c>
      <c r="F300" s="472"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25">
      <c r="C301" s="460"/>
      <c r="D301" s="478"/>
      <c r="E301" s="460"/>
      <c r="F301" s="472"/>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25">
      <c r="C302" s="461"/>
      <c r="D302" s="479"/>
      <c r="E302" s="461"/>
      <c r="F302" s="472"/>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25">
      <c r="C303" s="453">
        <f>IF(D303="","-",SUBTOTAL(3,$D$24:D303))</f>
        <v>21</v>
      </c>
      <c r="D303" s="477" t="s">
        <v>84</v>
      </c>
      <c r="E303" s="459" t="e">
        <f>VLOOKUP(D303,'employee list'!$C:$E,2,0)</f>
        <v>#N/A</v>
      </c>
      <c r="F303" s="472"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25">
      <c r="C304" s="454"/>
      <c r="D304" s="478"/>
      <c r="E304" s="460"/>
      <c r="F304" s="472"/>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25">
      <c r="C305" s="455"/>
      <c r="D305" s="479"/>
      <c r="E305" s="461"/>
      <c r="F305" s="472"/>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25">
      <c r="C306" s="459" t="str">
        <f>IF(D306="","-",SUBTOTAL(3,$D$24:D306))</f>
        <v>-</v>
      </c>
      <c r="D306" s="477"/>
      <c r="E306" s="459" t="e">
        <f>VLOOKUP(D306,'employee list'!$C:$E,2,0)</f>
        <v>#N/A</v>
      </c>
      <c r="F306" s="472"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25">
      <c r="C307" s="460"/>
      <c r="D307" s="478"/>
      <c r="E307" s="460"/>
      <c r="F307" s="472"/>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25">
      <c r="C308" s="461"/>
      <c r="D308" s="478"/>
      <c r="E308" s="461"/>
      <c r="F308" s="480"/>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25">
      <c r="C309" s="459" t="str">
        <f>IF(D309="","-",SUBTOTAL(3,$D$24:D309))</f>
        <v>-</v>
      </c>
      <c r="D309" s="477"/>
      <c r="E309" s="459" t="e">
        <f>VLOOKUP(D309,'employee list'!$C:$E,2,0)</f>
        <v>#N/A</v>
      </c>
      <c r="F309" s="472"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87" t="s">
        <v>85</v>
      </c>
      <c r="NG309" s="483" t="e">
        <f>VLOOKUP(NF309,'employee list'!$C:$E,2,0)</f>
        <v>#N/A</v>
      </c>
      <c r="NH309" s="482"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25">
      <c r="C310" s="460"/>
      <c r="D310" s="478"/>
      <c r="E310" s="460"/>
      <c r="F310" s="472"/>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87"/>
      <c r="NG310" s="484"/>
      <c r="NH310" s="472"/>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25">
      <c r="C311" s="461"/>
      <c r="D311" s="479"/>
      <c r="E311" s="461"/>
      <c r="F311" s="472"/>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88"/>
      <c r="NG311" s="485"/>
      <c r="NH311" s="472"/>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25">
      <c r="C312" s="459" t="str">
        <f>IF(D312="","-",SUBTOTAL(3,$D$24:D312))</f>
        <v>-</v>
      </c>
      <c r="D312" s="478"/>
      <c r="E312" s="459" t="e">
        <f>VLOOKUP(D312,'employee list'!$C:$E,2,0)</f>
        <v>#N/A</v>
      </c>
      <c r="F312" s="482"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25">
      <c r="C313" s="460"/>
      <c r="D313" s="478"/>
      <c r="E313" s="460"/>
      <c r="F313" s="472"/>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25">
      <c r="C314" s="461"/>
      <c r="D314" s="486"/>
      <c r="E314" s="461"/>
      <c r="F314" s="472"/>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25">
      <c r="C315" s="459" t="str">
        <f>IF(D315="","-",SUBTOTAL(3,$D$24:D315))</f>
        <v>-</v>
      </c>
      <c r="D315" s="477"/>
      <c r="E315" s="459" t="e">
        <f>VLOOKUP(D315,'employee list'!$C:$E,2,0)</f>
        <v>#N/A</v>
      </c>
      <c r="F315" s="472"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25">
      <c r="C316" s="460"/>
      <c r="D316" s="478"/>
      <c r="E316" s="460"/>
      <c r="F316" s="472"/>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25">
      <c r="C317" s="461"/>
      <c r="D317" s="486"/>
      <c r="E317" s="461"/>
      <c r="F317" s="472"/>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25">
      <c r="C318" s="459" t="str">
        <f>IF(D318="","-",SUBTOTAL(3,$D$24:D318))</f>
        <v>-</v>
      </c>
      <c r="D318" s="477"/>
      <c r="E318" s="459" t="e">
        <f>VLOOKUP(D318,'employee list'!$C:$E,2,0)</f>
        <v>#N/A</v>
      </c>
      <c r="F318" s="472"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25">
      <c r="C319" s="460"/>
      <c r="D319" s="478"/>
      <c r="E319" s="460"/>
      <c r="F319" s="472"/>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25">
      <c r="C320" s="461"/>
      <c r="D320" s="486"/>
      <c r="E320" s="461"/>
      <c r="F320" s="472"/>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25">
      <c r="C321" s="453">
        <f>IF(D321="","-",SUBTOTAL(3,$D$24:D321))</f>
        <v>22</v>
      </c>
      <c r="D321" s="477" t="s">
        <v>86</v>
      </c>
      <c r="E321" s="459" t="e">
        <f>VLOOKUP(D321,'employee list'!$C:$E,2,0)</f>
        <v>#N/A</v>
      </c>
      <c r="F321" s="472"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25">
      <c r="C322" s="454"/>
      <c r="D322" s="478"/>
      <c r="E322" s="460"/>
      <c r="F322" s="472"/>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25">
      <c r="C323" s="455"/>
      <c r="D323" s="486"/>
      <c r="E323" s="461"/>
      <c r="F323" s="472"/>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25">
      <c r="C324" s="459" t="str">
        <f>IF(D324="","-",SUBTOTAL(3,$D$24:D324))</f>
        <v>-</v>
      </c>
      <c r="D324" s="477"/>
      <c r="E324" s="459" t="e">
        <f>VLOOKUP(D324,'employee list'!$C:$E,2,0)</f>
        <v>#N/A</v>
      </c>
      <c r="F324" s="472"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25">
      <c r="C325" s="460"/>
      <c r="D325" s="478"/>
      <c r="E325" s="460"/>
      <c r="F325" s="472"/>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25">
      <c r="C326" s="461"/>
      <c r="D326" s="486"/>
      <c r="E326" s="461"/>
      <c r="F326" s="472"/>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25">
      <c r="C327" s="459" t="str">
        <f>IF(D327="","-",SUBTOTAL(3,$D$24:D327))</f>
        <v>-</v>
      </c>
      <c r="D327" s="477"/>
      <c r="E327" s="459" t="e">
        <f>VLOOKUP(D327,'employee list'!$C:$E,2,0)</f>
        <v>#N/A</v>
      </c>
      <c r="F327" s="472"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25">
      <c r="C328" s="460"/>
      <c r="D328" s="478"/>
      <c r="E328" s="460"/>
      <c r="F328" s="472"/>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25">
      <c r="C329" s="461"/>
      <c r="D329" s="486"/>
      <c r="E329" s="461"/>
      <c r="F329" s="472"/>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25">
      <c r="C330" s="459" t="str">
        <f>IF(D330="","-",SUBTOTAL(3,$D$24:D330))</f>
        <v>-</v>
      </c>
      <c r="D330" s="477"/>
      <c r="E330" s="459" t="e">
        <f>VLOOKUP(D330,'employee list'!$C:$E,2,0)</f>
        <v>#N/A</v>
      </c>
      <c r="F330" s="472"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25">
      <c r="C331" s="460"/>
      <c r="D331" s="478"/>
      <c r="E331" s="460"/>
      <c r="F331" s="472"/>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25">
      <c r="C332" s="461"/>
      <c r="D332" s="486"/>
      <c r="E332" s="461"/>
      <c r="F332" s="472"/>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25">
      <c r="C333" s="459" t="str">
        <f>IF(D333="","-",SUBTOTAL(3,$D$24:D333))</f>
        <v>-</v>
      </c>
      <c r="D333" s="477"/>
      <c r="E333" s="459" t="e">
        <f>VLOOKUP(D333,'employee list'!$C:$E,2,0)</f>
        <v>#N/A</v>
      </c>
      <c r="F333" s="472"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25">
      <c r="C334" s="460"/>
      <c r="D334" s="478"/>
      <c r="E334" s="460"/>
      <c r="F334" s="472"/>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25">
      <c r="C335" s="461"/>
      <c r="D335" s="486"/>
      <c r="E335" s="461"/>
      <c r="F335" s="472"/>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25">
      <c r="C336" s="459" t="str">
        <f>IF(D336="","-",SUBTOTAL(3,$D$24:D336))</f>
        <v>-</v>
      </c>
      <c r="D336" s="477"/>
      <c r="E336" s="459" t="e">
        <f>VLOOKUP(D336,'employee list'!$C:$E,2,0)</f>
        <v>#N/A</v>
      </c>
      <c r="F336" s="472"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25">
      <c r="C337" s="460"/>
      <c r="D337" s="478"/>
      <c r="E337" s="460"/>
      <c r="F337" s="472"/>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25">
      <c r="C338" s="461"/>
      <c r="D338" s="486"/>
      <c r="E338" s="461"/>
      <c r="F338" s="472"/>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25">
      <c r="C339" s="459" t="str">
        <f>IF(D339="","-",SUBTOTAL(3,$D$24:D339))</f>
        <v>-</v>
      </c>
      <c r="D339" s="477"/>
      <c r="E339" s="459" t="e">
        <f>VLOOKUP(D339,'employee list'!$C:$E,2,0)</f>
        <v>#N/A</v>
      </c>
      <c r="F339" s="472"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25">
      <c r="C340" s="460"/>
      <c r="D340" s="478"/>
      <c r="E340" s="460"/>
      <c r="F340" s="472"/>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25">
      <c r="C341" s="461"/>
      <c r="D341" s="486"/>
      <c r="E341" s="461"/>
      <c r="F341" s="472"/>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25">
      <c r="C342" s="459" t="str">
        <f>IF(D342="","-",SUBTOTAL(3,$D$24:D342))</f>
        <v>-</v>
      </c>
      <c r="D342" s="477"/>
      <c r="E342" s="459" t="e">
        <f>VLOOKUP(D342,'employee list'!$C:$E,2,0)</f>
        <v>#N/A</v>
      </c>
      <c r="F342" s="472"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25">
      <c r="C343" s="460"/>
      <c r="D343" s="478"/>
      <c r="E343" s="460"/>
      <c r="F343" s="472"/>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25">
      <c r="C344" s="461"/>
      <c r="D344" s="486"/>
      <c r="E344" s="461"/>
      <c r="F344" s="472"/>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25">
      <c r="C345" s="459" t="str">
        <f>IF(D345="","-",SUBTOTAL(3,$D$24:D345))</f>
        <v>-</v>
      </c>
      <c r="D345" s="477"/>
      <c r="E345" s="459" t="e">
        <f>VLOOKUP(D345,'employee list'!$C:$E,2,0)</f>
        <v>#N/A</v>
      </c>
      <c r="F345" s="472"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25">
      <c r="C346" s="460"/>
      <c r="D346" s="478"/>
      <c r="E346" s="460"/>
      <c r="F346" s="472"/>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25">
      <c r="C347" s="461"/>
      <c r="D347" s="486"/>
      <c r="E347" s="461"/>
      <c r="F347" s="472"/>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25">
      <c r="C348" s="459" t="str">
        <f>IF(D348="","-",SUBTOTAL(3,$D$24:D348))</f>
        <v>-</v>
      </c>
      <c r="D348" s="477"/>
      <c r="E348" s="459" t="e">
        <f>VLOOKUP(D348,'employee list'!$C:$E,2,0)</f>
        <v>#N/A</v>
      </c>
      <c r="F348" s="472"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25">
      <c r="C349" s="460"/>
      <c r="D349" s="478"/>
      <c r="E349" s="460"/>
      <c r="F349" s="472"/>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25">
      <c r="C350" s="461"/>
      <c r="D350" s="486"/>
      <c r="E350" s="461"/>
      <c r="F350" s="472"/>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25">
      <c r="C351" s="459" t="str">
        <f>IF(D351="","-",SUBTOTAL(3,$D$24:D351))</f>
        <v>-</v>
      </c>
      <c r="D351" s="477"/>
      <c r="E351" s="459" t="e">
        <f>VLOOKUP(D351,'employee list'!$C:$E,2,0)</f>
        <v>#N/A</v>
      </c>
      <c r="F351" s="472"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25">
      <c r="C352" s="460"/>
      <c r="D352" s="478"/>
      <c r="E352" s="460"/>
      <c r="F352" s="472"/>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25">
      <c r="C353" s="461"/>
      <c r="D353" s="486"/>
      <c r="E353" s="461"/>
      <c r="F353" s="472"/>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25">
      <c r="C354" s="459">
        <f>IF(D354="","-",SUBTOTAL(3,$D$24:D354))</f>
        <v>22</v>
      </c>
      <c r="D354" s="477" t="s">
        <v>87</v>
      </c>
      <c r="E354" s="459" t="e">
        <f>VLOOKUP(D354,'employee list'!$C:$E,2,0)</f>
        <v>#N/A</v>
      </c>
      <c r="F354" s="472"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25">
      <c r="C355" s="460"/>
      <c r="D355" s="478"/>
      <c r="E355" s="460"/>
      <c r="F355" s="472"/>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25">
      <c r="C356" s="461"/>
      <c r="D356" s="486"/>
      <c r="E356" s="461"/>
      <c r="F356" s="472"/>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25">
      <c r="C357" s="459" t="str">
        <f>IF(D357="","-",SUBTOTAL(3,$D$24:D357))</f>
        <v>-</v>
      </c>
      <c r="D357" s="477"/>
      <c r="E357" s="459" t="e">
        <f>VLOOKUP(D357,'employee list'!$C:$E,2,0)</f>
        <v>#N/A</v>
      </c>
      <c r="F357" s="472"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25">
      <c r="C358" s="460"/>
      <c r="D358" s="478"/>
      <c r="E358" s="460"/>
      <c r="F358" s="472"/>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25">
      <c r="C359" s="461"/>
      <c r="D359" s="486"/>
      <c r="E359" s="461"/>
      <c r="F359" s="472"/>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25">
      <c r="C360" s="459">
        <f>IF(D360="","-",SUBTOTAL(3,$D$24:D360))</f>
        <v>22</v>
      </c>
      <c r="D360" s="477" t="s">
        <v>88</v>
      </c>
      <c r="E360" s="459" t="e">
        <f>VLOOKUP(D360,'employee list'!$C:$E,2,0)</f>
        <v>#N/A</v>
      </c>
      <c r="F360" s="472"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25">
      <c r="C361" s="460"/>
      <c r="D361" s="478"/>
      <c r="E361" s="460"/>
      <c r="F361" s="472"/>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25">
      <c r="C362" s="461"/>
      <c r="D362" s="486"/>
      <c r="E362" s="461"/>
      <c r="F362" s="472"/>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25">
      <c r="C363" s="453">
        <f>IF(D363="","-",SUBTOTAL(3,$D$24:D363))</f>
        <v>23</v>
      </c>
      <c r="D363" s="477" t="s">
        <v>89</v>
      </c>
      <c r="E363" s="459" t="e">
        <f>VLOOKUP(D363,'employee list'!$C:$E,2,0)</f>
        <v>#N/A</v>
      </c>
      <c r="F363" s="472"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25">
      <c r="C364" s="454"/>
      <c r="D364" s="478"/>
      <c r="E364" s="460"/>
      <c r="F364" s="472"/>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25">
      <c r="C365" s="455"/>
      <c r="D365" s="486"/>
      <c r="E365" s="461"/>
      <c r="F365" s="472"/>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25">
      <c r="C366" s="459" t="str">
        <f>IF(D366="","-",SUBTOTAL(3,$D$24:D366))</f>
        <v>-</v>
      </c>
      <c r="D366" s="477"/>
      <c r="E366" s="459" t="e">
        <f>VLOOKUP(D366,'employee list'!$C:$E,2,0)</f>
        <v>#N/A</v>
      </c>
      <c r="F366" s="472"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25">
      <c r="C367" s="460"/>
      <c r="D367" s="478"/>
      <c r="E367" s="460"/>
      <c r="F367" s="472"/>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25">
      <c r="C368" s="461"/>
      <c r="D368" s="486"/>
      <c r="E368" s="461"/>
      <c r="F368" s="472"/>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25">
      <c r="C369" s="459" t="str">
        <f>IF(D369="","-",SUBTOTAL(3,$D$24:D369))</f>
        <v>-</v>
      </c>
      <c r="D369" s="477"/>
      <c r="E369" s="459" t="e">
        <f>VLOOKUP(D369,'employee list'!$C:$E,2,0)</f>
        <v>#N/A</v>
      </c>
      <c r="F369" s="472"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25">
      <c r="C370" s="460"/>
      <c r="D370" s="478"/>
      <c r="E370" s="460"/>
      <c r="F370" s="472"/>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25">
      <c r="C371" s="461"/>
      <c r="D371" s="486"/>
      <c r="E371" s="461"/>
      <c r="F371" s="472"/>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25">
      <c r="C372" s="459" t="str">
        <f>IF(D372="","-",SUBTOTAL(3,$D$24:D372))</f>
        <v>-</v>
      </c>
      <c r="D372" s="477"/>
      <c r="E372" s="459" t="e">
        <f>VLOOKUP(D372,'employee list'!$C:$E,2,0)</f>
        <v>#N/A</v>
      </c>
      <c r="F372" s="472"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25">
      <c r="C373" s="460"/>
      <c r="D373" s="478"/>
      <c r="E373" s="460"/>
      <c r="F373" s="472"/>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25">
      <c r="C374" s="461"/>
      <c r="D374" s="486"/>
      <c r="E374" s="461"/>
      <c r="F374" s="472"/>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25">
      <c r="C375" s="459" t="str">
        <f>IF(D375="","-",SUBTOTAL(3,$D$24:D375))</f>
        <v>-</v>
      </c>
      <c r="D375" s="477"/>
      <c r="E375" s="459" t="e">
        <f>VLOOKUP(D375,'employee list'!$C:$E,2,0)</f>
        <v>#N/A</v>
      </c>
      <c r="F375" s="472"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25">
      <c r="C376" s="460"/>
      <c r="D376" s="478"/>
      <c r="E376" s="460"/>
      <c r="F376" s="472"/>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25">
      <c r="C377" s="461"/>
      <c r="D377" s="486"/>
      <c r="E377" s="461"/>
      <c r="F377" s="472"/>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25">
      <c r="C378" s="459" t="str">
        <f>IF(D378="","-",SUBTOTAL(3,$D$24:D378))</f>
        <v>-</v>
      </c>
      <c r="D378" s="477"/>
      <c r="E378" s="459" t="e">
        <f>VLOOKUP(D378,'employee list'!$C:$E,2,0)</f>
        <v>#N/A</v>
      </c>
      <c r="F378" s="472"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25">
      <c r="C379" s="460"/>
      <c r="D379" s="478"/>
      <c r="E379" s="460"/>
      <c r="F379" s="472"/>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25">
      <c r="C380" s="461"/>
      <c r="D380" s="486"/>
      <c r="E380" s="461"/>
      <c r="F380" s="472"/>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25">
      <c r="C381" s="459" t="str">
        <f>IF(D381="","-",SUBTOTAL(3,$D$24:D381))</f>
        <v>-</v>
      </c>
      <c r="D381" s="477"/>
      <c r="E381" s="459" t="e">
        <f>VLOOKUP(D381,'employee list'!$C:$E,2,0)</f>
        <v>#N/A</v>
      </c>
      <c r="F381" s="472"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25">
      <c r="C382" s="460"/>
      <c r="D382" s="478"/>
      <c r="E382" s="460"/>
      <c r="F382" s="472"/>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25">
      <c r="C383" s="461"/>
      <c r="D383" s="486"/>
      <c r="E383" s="461"/>
      <c r="F383" s="472"/>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25">
      <c r="C384" s="459" t="str">
        <f>IF(D384="","-",SUBTOTAL(3,$D$24:D384))</f>
        <v>-</v>
      </c>
      <c r="D384" s="477"/>
      <c r="E384" s="459" t="e">
        <f>VLOOKUP(D384,'employee list'!$C:$E,2,0)</f>
        <v>#N/A</v>
      </c>
      <c r="F384" s="472"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25">
      <c r="C385" s="460"/>
      <c r="D385" s="478"/>
      <c r="E385" s="460"/>
      <c r="F385" s="472"/>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25">
      <c r="C386" s="461"/>
      <c r="D386" s="486"/>
      <c r="E386" s="461"/>
      <c r="F386" s="472"/>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25">
      <c r="C387" s="459" t="str">
        <f>IF(D387="","-",SUBTOTAL(3,$D$24:D387))</f>
        <v>-</v>
      </c>
      <c r="D387" s="477"/>
      <c r="E387" s="459" t="e">
        <f>VLOOKUP(D387,'employee list'!$C:$E,2,0)</f>
        <v>#N/A</v>
      </c>
      <c r="F387" s="472"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25">
      <c r="C388" s="460"/>
      <c r="D388" s="478"/>
      <c r="E388" s="460"/>
      <c r="F388" s="472"/>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25">
      <c r="C389" s="461"/>
      <c r="D389" s="486"/>
      <c r="E389" s="461"/>
      <c r="F389" s="472"/>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25">
      <c r="C390" s="459" t="str">
        <f>IF(D390="","-",SUBTOTAL(3,$D$24:D390))</f>
        <v>-</v>
      </c>
      <c r="D390" s="477"/>
      <c r="E390" s="459" t="e">
        <f>VLOOKUP(D390,'employee list'!$C:$E,2,0)</f>
        <v>#N/A</v>
      </c>
      <c r="F390" s="472"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25">
      <c r="C391" s="460"/>
      <c r="D391" s="478"/>
      <c r="E391" s="460"/>
      <c r="F391" s="472"/>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25">
      <c r="C392" s="461"/>
      <c r="D392" s="486"/>
      <c r="E392" s="461"/>
      <c r="F392" s="472"/>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25">
      <c r="C393" s="459" t="str">
        <f>IF(D393="","-",SUBTOTAL(3,$D$24:D393))</f>
        <v>-</v>
      </c>
      <c r="D393" s="477"/>
      <c r="E393" s="459" t="e">
        <f>VLOOKUP(D393,'employee list'!$C:$E,2,0)</f>
        <v>#N/A</v>
      </c>
      <c r="F393" s="472"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25">
      <c r="C394" s="460"/>
      <c r="D394" s="478"/>
      <c r="E394" s="460"/>
      <c r="F394" s="472"/>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25">
      <c r="C395" s="461"/>
      <c r="D395" s="486"/>
      <c r="E395" s="461"/>
      <c r="F395" s="472"/>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25">
      <c r="C396" s="459" t="str">
        <f>IF(D396="","-",SUBTOTAL(3,$D$24:D396))</f>
        <v>-</v>
      </c>
      <c r="D396" s="477"/>
      <c r="E396" s="459" t="e">
        <f>VLOOKUP(D396,'employee list'!$C:$E,2,0)</f>
        <v>#N/A</v>
      </c>
      <c r="F396" s="472"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25">
      <c r="C397" s="460"/>
      <c r="D397" s="478"/>
      <c r="E397" s="460"/>
      <c r="F397" s="472"/>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25">
      <c r="C398" s="461"/>
      <c r="D398" s="486"/>
      <c r="E398" s="461"/>
      <c r="F398" s="472"/>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25">
      <c r="C399" s="459" t="str">
        <f>IF(D399="","-",SUBTOTAL(3,$D$24:D399))</f>
        <v>-</v>
      </c>
      <c r="D399" s="477"/>
      <c r="E399" s="459" t="e">
        <f>VLOOKUP(D399,'employee list'!$C:$E,2,0)</f>
        <v>#N/A</v>
      </c>
      <c r="F399" s="472"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25">
      <c r="C400" s="460"/>
      <c r="D400" s="478"/>
      <c r="E400" s="460"/>
      <c r="F400" s="472"/>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25">
      <c r="C401" s="461"/>
      <c r="D401" s="486"/>
      <c r="E401" s="461"/>
      <c r="F401" s="472"/>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25">
      <c r="C402" s="459" t="str">
        <f>IF(D402="","-",SUBTOTAL(3,$D$24:D402))</f>
        <v>-</v>
      </c>
      <c r="D402" s="477"/>
      <c r="E402" s="459" t="e">
        <f>VLOOKUP(D402,'employee list'!$C:$E,2,0)</f>
        <v>#N/A</v>
      </c>
      <c r="F402" s="472"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25">
      <c r="C403" s="460"/>
      <c r="D403" s="478"/>
      <c r="E403" s="460"/>
      <c r="F403" s="472"/>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25">
      <c r="C404" s="461"/>
      <c r="D404" s="486"/>
      <c r="E404" s="461"/>
      <c r="F404" s="472"/>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25">
      <c r="C405" s="459" t="str">
        <f>IF(D405="","-",SUBTOTAL(3,$D$24:D405))</f>
        <v>-</v>
      </c>
      <c r="D405" s="477"/>
      <c r="E405" s="459" t="e">
        <f>VLOOKUP(D405,'employee list'!$C:$E,2,0)</f>
        <v>#N/A</v>
      </c>
      <c r="F405" s="472"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25">
      <c r="C406" s="460"/>
      <c r="D406" s="478"/>
      <c r="E406" s="460"/>
      <c r="F406" s="472"/>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25">
      <c r="C407" s="461"/>
      <c r="D407" s="486"/>
      <c r="E407" s="461"/>
      <c r="F407" s="472"/>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25">
      <c r="C408" s="459" t="str">
        <f>IF(D408="","-",SUBTOTAL(3,$D$24:D408))</f>
        <v>-</v>
      </c>
      <c r="D408" s="477"/>
      <c r="E408" s="459" t="e">
        <f>VLOOKUP(D408,'employee list'!$C:$E,2,0)</f>
        <v>#N/A</v>
      </c>
      <c r="F408" s="472"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25">
      <c r="C409" s="460"/>
      <c r="D409" s="478"/>
      <c r="E409" s="460"/>
      <c r="F409" s="472"/>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25">
      <c r="C410" s="461"/>
      <c r="D410" s="486"/>
      <c r="E410" s="461"/>
      <c r="F410" s="472"/>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25">
      <c r="C411" s="459" t="str">
        <f>IF(D411="","-",SUBTOTAL(3,$D$24:D411))</f>
        <v>-</v>
      </c>
      <c r="D411" s="477"/>
      <c r="E411" s="459" t="e">
        <f>VLOOKUP(D411,'employee list'!$C:$E,2,0)</f>
        <v>#N/A</v>
      </c>
      <c r="F411" s="472"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25">
      <c r="C412" s="460"/>
      <c r="D412" s="478"/>
      <c r="E412" s="460"/>
      <c r="F412" s="472"/>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25">
      <c r="C413" s="461"/>
      <c r="D413" s="486"/>
      <c r="E413" s="461"/>
      <c r="F413" s="472"/>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25">
      <c r="C414" s="459" t="str">
        <f>IF(D414="","-",SUBTOTAL(3,$D$24:D414))</f>
        <v>-</v>
      </c>
      <c r="D414" s="477"/>
      <c r="E414" s="459" t="e">
        <f>VLOOKUP(D414,'employee list'!$C:$E,2,0)</f>
        <v>#N/A</v>
      </c>
      <c r="F414" s="472"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25">
      <c r="C415" s="460"/>
      <c r="D415" s="478"/>
      <c r="E415" s="460"/>
      <c r="F415" s="472"/>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25">
      <c r="C416" s="461"/>
      <c r="D416" s="486"/>
      <c r="E416" s="461"/>
      <c r="F416" s="472"/>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25">
      <c r="C417" s="459" t="str">
        <f>IF(D417="","-",SUBTOTAL(3,$D$24:D417))</f>
        <v>-</v>
      </c>
      <c r="D417" s="477"/>
      <c r="E417" s="459" t="e">
        <f>VLOOKUP(D417,'employee list'!$C:$E,2,0)</f>
        <v>#N/A</v>
      </c>
      <c r="F417" s="472"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25">
      <c r="C418" s="460"/>
      <c r="D418" s="478"/>
      <c r="E418" s="460"/>
      <c r="F418" s="472"/>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25">
      <c r="C419" s="461"/>
      <c r="D419" s="486"/>
      <c r="E419" s="461"/>
      <c r="F419" s="472"/>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25">
      <c r="C420" s="459" t="str">
        <f>IF(D420="","-",SUBTOTAL(3,$D$24:D420))</f>
        <v>-</v>
      </c>
      <c r="D420" s="477"/>
      <c r="E420" s="459" t="e">
        <f>VLOOKUP(D420,'employee list'!$C:$E,2,0)</f>
        <v>#N/A</v>
      </c>
      <c r="F420" s="472"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25">
      <c r="C421" s="460"/>
      <c r="D421" s="478"/>
      <c r="E421" s="460"/>
      <c r="F421" s="472"/>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25">
      <c r="C422" s="461"/>
      <c r="D422" s="486"/>
      <c r="E422" s="461"/>
      <c r="F422" s="472"/>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25">
      <c r="C423" s="459" t="str">
        <f>IF(D423="","-",SUBTOTAL(3,$D$24:D423))</f>
        <v>-</v>
      </c>
      <c r="D423" s="477"/>
      <c r="E423" s="459" t="e">
        <f>VLOOKUP(D423,'employee list'!$C:$E,2,0)</f>
        <v>#N/A</v>
      </c>
      <c r="F423" s="472"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25">
      <c r="C424" s="460"/>
      <c r="D424" s="478"/>
      <c r="E424" s="460"/>
      <c r="F424" s="472"/>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25">
      <c r="C425" s="461"/>
      <c r="D425" s="486"/>
      <c r="E425" s="461"/>
      <c r="F425" s="472"/>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25">
      <c r="C426" s="459" t="str">
        <f>IF(D426="","-",SUBTOTAL(3,$D$24:D426))</f>
        <v>-</v>
      </c>
      <c r="D426" s="477"/>
      <c r="E426" s="459" t="e">
        <f>VLOOKUP(D426,'employee list'!$C:$E,2,0)</f>
        <v>#N/A</v>
      </c>
      <c r="F426" s="472"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25">
      <c r="C427" s="460"/>
      <c r="D427" s="478"/>
      <c r="E427" s="460"/>
      <c r="F427" s="472"/>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25">
      <c r="C428" s="461"/>
      <c r="D428" s="486"/>
      <c r="E428" s="461"/>
      <c r="F428" s="472"/>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25">
      <c r="C429" s="453">
        <f>IF(D429="","-",SUBTOTAL(3,$D$24:D429))</f>
        <v>24</v>
      </c>
      <c r="D429" s="489" t="s">
        <v>90</v>
      </c>
      <c r="E429" s="459" t="e">
        <f>VLOOKUP(D429,'employee list'!$C:$E,2,0)</f>
        <v>#N/A</v>
      </c>
      <c r="F429" s="480"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25">
      <c r="C430" s="454"/>
      <c r="D430" s="478"/>
      <c r="E430" s="460"/>
      <c r="F430" s="481"/>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25">
      <c r="C431" s="455"/>
      <c r="D431" s="486"/>
      <c r="E431" s="461"/>
      <c r="F431" s="482"/>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25">
      <c r="C432" s="453">
        <f>IF(D432="","-",SUBTOTAL(3,$D$24:D432))</f>
        <v>25</v>
      </c>
      <c r="D432" s="477" t="s">
        <v>91</v>
      </c>
      <c r="E432" s="459" t="e">
        <f>VLOOKUP(D432,'employee list'!$C:$E,2,0)</f>
        <v>#N/A</v>
      </c>
      <c r="F432" s="472"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25">
      <c r="C433" s="454"/>
      <c r="D433" s="478"/>
      <c r="E433" s="460"/>
      <c r="F433" s="472"/>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25">
      <c r="C434" s="455"/>
      <c r="D434" s="479"/>
      <c r="E434" s="461"/>
      <c r="F434" s="472"/>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25">
      <c r="C435" s="453">
        <f>IF(D435="","-",SUBTOTAL(3,$D$24:D435))</f>
        <v>26</v>
      </c>
      <c r="D435" s="477" t="s">
        <v>92</v>
      </c>
      <c r="E435" s="459" t="e">
        <f>VLOOKUP(D435,'employee list'!$C:$E,2,0)</f>
        <v>#N/A</v>
      </c>
      <c r="F435" s="472"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25">
      <c r="C436" s="454"/>
      <c r="D436" s="478"/>
      <c r="E436" s="460"/>
      <c r="F436" s="472"/>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25">
      <c r="C437" s="455"/>
      <c r="D437" s="486"/>
      <c r="E437" s="461"/>
      <c r="F437" s="472"/>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25">
      <c r="C438" s="453">
        <f>IF(D438="","-",SUBTOTAL(3,$D$24:D438))</f>
        <v>27</v>
      </c>
      <c r="D438" s="477" t="s">
        <v>93</v>
      </c>
      <c r="E438" s="459" t="e">
        <f>VLOOKUP(D438,'employee list'!$C:$E,2,0)</f>
        <v>#N/A</v>
      </c>
      <c r="F438" s="472"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25">
      <c r="C439" s="454"/>
      <c r="D439" s="478"/>
      <c r="E439" s="460"/>
      <c r="F439" s="472"/>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25">
      <c r="C440" s="455"/>
      <c r="D440" s="486"/>
      <c r="E440" s="461"/>
      <c r="F440" s="472"/>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25">
      <c r="C441" s="453">
        <f>IF(D441="","-",SUBTOTAL(3,$D$24:D441))</f>
        <v>28</v>
      </c>
      <c r="D441" s="477" t="s">
        <v>94</v>
      </c>
      <c r="E441" s="459" t="str">
        <f>VLOOKUP(D441,'employee list'!$C:$E,2,0)</f>
        <v>Lương Thị Thu Thuỷ</v>
      </c>
      <c r="F441" s="472"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25">
      <c r="C442" s="454"/>
      <c r="D442" s="478"/>
      <c r="E442" s="460"/>
      <c r="F442" s="472"/>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25">
      <c r="C443" s="455"/>
      <c r="D443" s="486"/>
      <c r="E443" s="461"/>
      <c r="F443" s="472"/>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25">
      <c r="C444" s="453">
        <f>IF(D444="","-",SUBTOTAL(3,$D$24:D444))</f>
        <v>29</v>
      </c>
      <c r="D444" s="477" t="s">
        <v>95</v>
      </c>
      <c r="E444" s="459" t="e">
        <f>VLOOKUP(D444,'employee list'!$C:$E,2,0)</f>
        <v>#N/A</v>
      </c>
      <c r="F444" s="472"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25">
      <c r="C445" s="454"/>
      <c r="D445" s="478"/>
      <c r="E445" s="460"/>
      <c r="F445" s="472"/>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25">
      <c r="C446" s="455"/>
      <c r="D446" s="486"/>
      <c r="E446" s="461"/>
      <c r="F446" s="472"/>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25">
      <c r="C447" s="459">
        <f>IF(D447="","-",SUBTOTAL(3,$D$24:D447))</f>
        <v>29</v>
      </c>
      <c r="D447" s="477" t="s">
        <v>96</v>
      </c>
      <c r="E447" s="459" t="e">
        <f>VLOOKUP(D447,'employee list'!$C:$E,2,0)</f>
        <v>#N/A</v>
      </c>
      <c r="F447" s="472"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25">
      <c r="C448" s="460"/>
      <c r="D448" s="478"/>
      <c r="E448" s="460"/>
      <c r="F448" s="472"/>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25">
      <c r="C449" s="461"/>
      <c r="D449" s="486"/>
      <c r="E449" s="461"/>
      <c r="F449" s="472"/>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25">
      <c r="C450" s="459" t="str">
        <f>IF(D450="","-",SUBTOTAL(3,$D$24:D450))</f>
        <v>-</v>
      </c>
      <c r="D450" s="477"/>
      <c r="E450" s="459" t="e">
        <f>VLOOKUP(D450,'employee list'!$C:$E,2,0)</f>
        <v>#N/A</v>
      </c>
      <c r="F450" s="472"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25">
      <c r="C451" s="460"/>
      <c r="D451" s="478"/>
      <c r="E451" s="460"/>
      <c r="F451" s="472"/>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25">
      <c r="C452" s="461"/>
      <c r="D452" s="486"/>
      <c r="E452" s="461"/>
      <c r="F452" s="472"/>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25">
      <c r="C453" s="459" t="str">
        <f>IF(D453="","-",SUBTOTAL(3,$D$24:D453))</f>
        <v>-</v>
      </c>
      <c r="D453" s="477"/>
      <c r="E453" s="459" t="e">
        <f>VLOOKUP(D453,'employee list'!$C:$E,2,0)</f>
        <v>#N/A</v>
      </c>
      <c r="F453" s="472"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25">
      <c r="C454" s="460"/>
      <c r="D454" s="478"/>
      <c r="E454" s="460"/>
      <c r="F454" s="472"/>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25">
      <c r="C455" s="461"/>
      <c r="D455" s="486"/>
      <c r="E455" s="461"/>
      <c r="F455" s="472"/>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25">
      <c r="C456" s="459" t="str">
        <f>IF(D456="","-",SUBTOTAL(3,$D$24:D456))</f>
        <v>-</v>
      </c>
      <c r="D456" s="477"/>
      <c r="E456" s="459" t="e">
        <f>VLOOKUP(D456,'employee list'!$C:$E,2,0)</f>
        <v>#N/A</v>
      </c>
      <c r="F456" s="472"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25">
      <c r="C457" s="460"/>
      <c r="D457" s="478"/>
      <c r="E457" s="460"/>
      <c r="F457" s="472"/>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25">
      <c r="C458" s="461"/>
      <c r="D458" s="486"/>
      <c r="E458" s="461"/>
      <c r="F458" s="472"/>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25">
      <c r="C459" s="459">
        <f>IF(D459="","-",SUBTOTAL(3,$D$24:D459))</f>
        <v>29</v>
      </c>
      <c r="D459" s="477" t="s">
        <v>97</v>
      </c>
      <c r="E459" s="459" t="e">
        <f>VLOOKUP(D459,'employee list'!$C:$E,2,0)</f>
        <v>#N/A</v>
      </c>
      <c r="F459" s="472"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25">
      <c r="C460" s="460"/>
      <c r="D460" s="478"/>
      <c r="E460" s="460"/>
      <c r="F460" s="472"/>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25">
      <c r="C461" s="461"/>
      <c r="D461" s="486"/>
      <c r="E461" s="461"/>
      <c r="F461" s="472"/>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25">
      <c r="C462" s="459">
        <f>IF(D462="","-",SUBTOTAL(3,$D$24:D462))</f>
        <v>29</v>
      </c>
      <c r="D462" s="477" t="s">
        <v>98</v>
      </c>
      <c r="E462" s="459" t="e">
        <f>VLOOKUP(D462,'employee list'!$C:$E,2,0)</f>
        <v>#N/A</v>
      </c>
      <c r="F462" s="472"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25">
      <c r="C463" s="460"/>
      <c r="D463" s="478"/>
      <c r="E463" s="460"/>
      <c r="F463" s="472"/>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25">
      <c r="C464" s="461"/>
      <c r="D464" s="486"/>
      <c r="E464" s="461"/>
      <c r="F464" s="472"/>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25">
      <c r="C465" s="459">
        <f>IF(D465="","-",SUBTOTAL(3,$D$24:D465))</f>
        <v>29</v>
      </c>
      <c r="D465" s="477" t="s">
        <v>100</v>
      </c>
      <c r="E465" s="459" t="str">
        <f>VLOOKUP(D465,'employee list'!$C:$E,2,0)</f>
        <v>Đinh Thị Kim Liên</v>
      </c>
      <c r="F465" s="472"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25">
      <c r="C466" s="460"/>
      <c r="D466" s="478"/>
      <c r="E466" s="460"/>
      <c r="F466" s="472"/>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25">
      <c r="C467" s="461"/>
      <c r="D467" s="486"/>
      <c r="E467" s="461"/>
      <c r="F467" s="472"/>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25">
      <c r="C468" s="459">
        <f>IF(D468="","-",SUBTOTAL(3,$D$24:D468))</f>
        <v>29</v>
      </c>
      <c r="D468" s="477" t="s">
        <v>102</v>
      </c>
      <c r="E468" s="459" t="e">
        <f>VLOOKUP(D468,'employee list'!$C:$E,2,0)</f>
        <v>#N/A</v>
      </c>
      <c r="F468" s="472"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25">
      <c r="C469" s="460"/>
      <c r="D469" s="478"/>
      <c r="E469" s="460"/>
      <c r="F469" s="472"/>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25">
      <c r="C470" s="461"/>
      <c r="D470" s="486"/>
      <c r="E470" s="461"/>
      <c r="F470" s="472"/>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25">
      <c r="C471" s="459" t="str">
        <f>IF(D471="","-",SUBTOTAL(3,$D$24:D471))</f>
        <v>-</v>
      </c>
      <c r="D471" s="477"/>
      <c r="E471" s="459" t="e">
        <f>VLOOKUP(D471,'employee list'!$C:$E,2,0)</f>
        <v>#N/A</v>
      </c>
      <c r="F471" s="472"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25">
      <c r="C472" s="460"/>
      <c r="D472" s="478"/>
      <c r="E472" s="460"/>
      <c r="F472" s="472"/>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25">
      <c r="C473" s="461"/>
      <c r="D473" s="486"/>
      <c r="E473" s="461"/>
      <c r="F473" s="472"/>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25">
      <c r="C474" s="459" t="str">
        <f>IF(D474="","-",SUBTOTAL(3,$D$24:D474))</f>
        <v>-</v>
      </c>
      <c r="D474" s="477"/>
      <c r="E474" s="459" t="e">
        <f>VLOOKUP(D474,'employee list'!$C:$E,2,0)</f>
        <v>#N/A</v>
      </c>
      <c r="F474" s="472"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25">
      <c r="C475" s="460"/>
      <c r="D475" s="478"/>
      <c r="E475" s="460"/>
      <c r="F475" s="472"/>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25">
      <c r="C476" s="461"/>
      <c r="D476" s="486"/>
      <c r="E476" s="461"/>
      <c r="F476" s="472"/>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25">
      <c r="C477" s="459">
        <f>IF(D477="","-",SUBTOTAL(3,$D$24:D477))</f>
        <v>29</v>
      </c>
      <c r="D477" s="477" t="s">
        <v>103</v>
      </c>
      <c r="E477" s="459" t="e">
        <f>VLOOKUP(D477,'employee list'!$C:$E,2,0)</f>
        <v>#N/A</v>
      </c>
      <c r="F477" s="472"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25">
      <c r="C478" s="460"/>
      <c r="D478" s="478"/>
      <c r="E478" s="460"/>
      <c r="F478" s="472"/>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25">
      <c r="C479" s="461"/>
      <c r="D479" s="486"/>
      <c r="E479" s="461"/>
      <c r="F479" s="472"/>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25">
      <c r="C480" s="459" t="str">
        <f>IF(D480="","-",SUBTOTAL(3,$D$24:D480))</f>
        <v>-</v>
      </c>
      <c r="D480" s="477"/>
      <c r="E480" s="459" t="e">
        <f>VLOOKUP(D480,'employee list'!$C:$E,2,0)</f>
        <v>#N/A</v>
      </c>
      <c r="F480" s="472"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25">
      <c r="C481" s="460"/>
      <c r="D481" s="478"/>
      <c r="E481" s="460"/>
      <c r="F481" s="472"/>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25">
      <c r="C482" s="461"/>
      <c r="D482" s="486"/>
      <c r="E482" s="461"/>
      <c r="F482" s="472"/>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25">
      <c r="C483" s="453">
        <f>IF(D483="","-",SUBTOTAL(3,$D$24:D483))</f>
        <v>30</v>
      </c>
      <c r="D483" s="489" t="s">
        <v>104</v>
      </c>
      <c r="E483" s="459" t="e">
        <f>VLOOKUP(D483,'employee list'!$C:$E,2,0)</f>
        <v>#N/A</v>
      </c>
      <c r="F483" s="472"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25">
      <c r="C484" s="454"/>
      <c r="D484" s="478"/>
      <c r="E484" s="460"/>
      <c r="F484" s="472"/>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25">
      <c r="C485" s="455"/>
      <c r="D485" s="479"/>
      <c r="E485" s="461"/>
      <c r="F485" s="472"/>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25">
      <c r="C486" s="459" t="str">
        <f>IF(D486="","-",SUBTOTAL(3,$D$24:D486))</f>
        <v>-</v>
      </c>
      <c r="D486" s="477"/>
      <c r="E486" s="459" t="e">
        <f>VLOOKUP(D486,'employee list'!$C:$E,2,0)</f>
        <v>#N/A</v>
      </c>
      <c r="F486" s="472"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25">
      <c r="C487" s="460"/>
      <c r="D487" s="478"/>
      <c r="E487" s="460"/>
      <c r="F487" s="472"/>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25">
      <c r="C488" s="461"/>
      <c r="D488" s="479"/>
      <c r="E488" s="461"/>
      <c r="F488" s="472"/>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25">
      <c r="C489" s="453">
        <f>IF(D489="","-",SUBTOTAL(3,$D$24:D489))</f>
        <v>31</v>
      </c>
      <c r="D489" s="477" t="s">
        <v>105</v>
      </c>
      <c r="E489" s="459" t="e">
        <f>VLOOKUP(D489,'employee list'!$C:$E,2,0)</f>
        <v>#N/A</v>
      </c>
      <c r="F489" s="472"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25">
      <c r="C490" s="454"/>
      <c r="D490" s="478"/>
      <c r="E490" s="460"/>
      <c r="F490" s="472"/>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25">
      <c r="C491" s="455"/>
      <c r="D491" s="486"/>
      <c r="E491" s="461"/>
      <c r="F491" s="472"/>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25">
      <c r="C492" s="459">
        <f>IF(D492="","-",SUBTOTAL(3,$D$24:D492))</f>
        <v>31</v>
      </c>
      <c r="D492" s="477" t="s">
        <v>106</v>
      </c>
      <c r="E492" s="459" t="e">
        <f>VLOOKUP(D492,'employee list'!$C:$E,2,0)</f>
        <v>#N/A</v>
      </c>
      <c r="F492" s="472"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25">
      <c r="C493" s="460"/>
      <c r="D493" s="478"/>
      <c r="E493" s="460"/>
      <c r="F493" s="472"/>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25">
      <c r="C494" s="461"/>
      <c r="D494" s="486"/>
      <c r="E494" s="461"/>
      <c r="F494" s="472"/>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25">
      <c r="C495" s="453">
        <f>IF(D495="","-",SUBTOTAL(3,$D$24:D495))</f>
        <v>32</v>
      </c>
      <c r="D495" s="477" t="s">
        <v>107</v>
      </c>
      <c r="E495" s="459" t="e">
        <f>VLOOKUP(D495,'employee list'!$C:$E,2,0)</f>
        <v>#N/A</v>
      </c>
      <c r="F495" s="472"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25">
      <c r="C496" s="454"/>
      <c r="D496" s="478"/>
      <c r="E496" s="460"/>
      <c r="F496" s="472"/>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25">
      <c r="C497" s="455"/>
      <c r="D497" s="486"/>
      <c r="E497" s="461"/>
      <c r="F497" s="472"/>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25">
      <c r="C498" s="453">
        <f>IF(D498="","-",SUBTOTAL(3,$D$24:D498))</f>
        <v>33</v>
      </c>
      <c r="D498" s="477" t="s">
        <v>108</v>
      </c>
      <c r="E498" s="459" t="e">
        <f>VLOOKUP(D498,'employee list'!$C:$E,2,0)</f>
        <v>#N/A</v>
      </c>
      <c r="F498" s="472"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25">
      <c r="C499" s="454"/>
      <c r="D499" s="478"/>
      <c r="E499" s="460"/>
      <c r="F499" s="472"/>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25">
      <c r="C500" s="455"/>
      <c r="D500" s="486"/>
      <c r="E500" s="461"/>
      <c r="F500" s="472"/>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25">
      <c r="C501" s="453">
        <f>IF(D501="","-",SUBTOTAL(3,$D$24:D501))</f>
        <v>34</v>
      </c>
      <c r="D501" s="477" t="s">
        <v>109</v>
      </c>
      <c r="E501" s="459" t="e">
        <f>VLOOKUP(D501,'employee list'!$C:$E,2,0)</f>
        <v>#N/A</v>
      </c>
      <c r="F501" s="472"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25">
      <c r="C502" s="454"/>
      <c r="D502" s="478"/>
      <c r="E502" s="460"/>
      <c r="F502" s="472"/>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25">
      <c r="C503" s="455"/>
      <c r="D503" s="486"/>
      <c r="E503" s="461"/>
      <c r="F503" s="472"/>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25">
      <c r="C504" s="459">
        <f>IF(D504="","-",SUBTOTAL(3,$D$24:D504))</f>
        <v>34</v>
      </c>
      <c r="D504" s="477" t="s">
        <v>110</v>
      </c>
      <c r="E504" s="459" t="e">
        <f>VLOOKUP(D504,'employee list'!$C:$E,2,0)</f>
        <v>#N/A</v>
      </c>
      <c r="F504" s="472"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25">
      <c r="C505" s="460"/>
      <c r="D505" s="478"/>
      <c r="E505" s="460"/>
      <c r="F505" s="472"/>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25">
      <c r="C506" s="461"/>
      <c r="D506" s="486"/>
      <c r="E506" s="461"/>
      <c r="F506" s="472"/>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25">
      <c r="C507" s="459" t="str">
        <f>IF(D507="","-",SUBTOTAL(3,$D$24:D507))</f>
        <v>-</v>
      </c>
      <c r="D507" s="477"/>
      <c r="E507" s="459" t="e">
        <f>VLOOKUP(D507,'employee list'!$C:$E,2,0)</f>
        <v>#N/A</v>
      </c>
      <c r="F507" s="472"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25">
      <c r="C508" s="460"/>
      <c r="D508" s="478"/>
      <c r="E508" s="460"/>
      <c r="F508" s="472"/>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25">
      <c r="C509" s="461"/>
      <c r="D509" s="486"/>
      <c r="E509" s="461"/>
      <c r="F509" s="472"/>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25">
      <c r="C510" s="459" t="str">
        <f>IF(D510="","-",SUBTOTAL(3,$D$24:D510))</f>
        <v>-</v>
      </c>
      <c r="D510" s="477"/>
      <c r="E510" s="459" t="e">
        <f>VLOOKUP(D510,'employee list'!$C:$E,2,0)</f>
        <v>#N/A</v>
      </c>
      <c r="F510" s="472"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25">
      <c r="C511" s="460"/>
      <c r="D511" s="478"/>
      <c r="E511" s="460"/>
      <c r="F511" s="472"/>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25">
      <c r="C512" s="461"/>
      <c r="D512" s="486"/>
      <c r="E512" s="461"/>
      <c r="F512" s="472"/>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25">
      <c r="C513" s="453">
        <f>IF(D513="","-",SUBTOTAL(3,$D$24:D513))</f>
        <v>35</v>
      </c>
      <c r="D513" s="477" t="s">
        <v>111</v>
      </c>
      <c r="E513" s="459" t="e">
        <f>VLOOKUP(D513,'employee list'!$C:$E,2,0)</f>
        <v>#N/A</v>
      </c>
      <c r="F513" s="472"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25">
      <c r="C514" s="454"/>
      <c r="D514" s="478"/>
      <c r="E514" s="460"/>
      <c r="F514" s="472"/>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25">
      <c r="C515" s="455"/>
      <c r="D515" s="486"/>
      <c r="E515" s="461"/>
      <c r="F515" s="472"/>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25">
      <c r="C516" s="453">
        <f>IF(D516="","-",SUBTOTAL(3,$D$24:D516))</f>
        <v>36</v>
      </c>
      <c r="D516" s="477" t="s">
        <v>112</v>
      </c>
      <c r="E516" s="459" t="e">
        <f>VLOOKUP(D516,'employee list'!$C:$E,2,0)</f>
        <v>#N/A</v>
      </c>
      <c r="F516" s="472"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25">
      <c r="C517" s="454"/>
      <c r="D517" s="478"/>
      <c r="E517" s="460"/>
      <c r="F517" s="472"/>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25">
      <c r="C518" s="455"/>
      <c r="D518" s="486"/>
      <c r="E518" s="461"/>
      <c r="F518" s="472"/>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25">
      <c r="C519" s="453">
        <f>IF(D519="","-",SUBTOTAL(3,$D$24:D519))</f>
        <v>37</v>
      </c>
      <c r="D519" s="477" t="s">
        <v>113</v>
      </c>
      <c r="E519" s="459" t="e">
        <f>VLOOKUP(D519,'employee list'!$C:$E,2,0)</f>
        <v>#N/A</v>
      </c>
      <c r="F519" s="472"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25">
      <c r="C520" s="454"/>
      <c r="D520" s="478"/>
      <c r="E520" s="460"/>
      <c r="F520" s="472"/>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25">
      <c r="C521" s="455"/>
      <c r="D521" s="486"/>
      <c r="E521" s="461"/>
      <c r="F521" s="472"/>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25">
      <c r="C522" s="453">
        <f>IF(D522="","-",SUBTOTAL(3,$D$24:D522))</f>
        <v>38</v>
      </c>
      <c r="D522" s="477" t="s">
        <v>114</v>
      </c>
      <c r="E522" s="459" t="e">
        <f>VLOOKUP(D522,'employee list'!$C:$E,2,0)</f>
        <v>#N/A</v>
      </c>
      <c r="F522" s="472"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25">
      <c r="C523" s="454"/>
      <c r="D523" s="478"/>
      <c r="E523" s="460"/>
      <c r="F523" s="472"/>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25">
      <c r="C524" s="455"/>
      <c r="D524" s="486"/>
      <c r="E524" s="461"/>
      <c r="F524" s="472"/>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25">
      <c r="C525" s="459">
        <f>IF(D525="","-",SUBTOTAL(3,$D$24:D525))</f>
        <v>38</v>
      </c>
      <c r="D525" s="477" t="s">
        <v>115</v>
      </c>
      <c r="E525" s="459" t="e">
        <f>VLOOKUP(D525,'employee list'!$C:$E,2,0)</f>
        <v>#N/A</v>
      </c>
      <c r="F525" s="472"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25">
      <c r="C526" s="460"/>
      <c r="D526" s="478"/>
      <c r="E526" s="460"/>
      <c r="F526" s="472"/>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25">
      <c r="C527" s="461"/>
      <c r="D527" s="486"/>
      <c r="E527" s="461"/>
      <c r="F527" s="472"/>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25">
      <c r="C528" s="459" t="str">
        <f>IF(D528="","-",SUBTOTAL(3,$D$24:D528))</f>
        <v>-</v>
      </c>
      <c r="D528" s="477"/>
      <c r="E528" s="459" t="e">
        <f>VLOOKUP(D528,'employee list'!$C:$E,2,0)</f>
        <v>#N/A</v>
      </c>
      <c r="F528" s="472"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25">
      <c r="C529" s="460"/>
      <c r="D529" s="478"/>
      <c r="E529" s="460"/>
      <c r="F529" s="472"/>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25">
      <c r="C530" s="461"/>
      <c r="D530" s="486"/>
      <c r="E530" s="461"/>
      <c r="F530" s="472"/>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25">
      <c r="C531" s="453">
        <f>IF(D531="","-",SUBTOTAL(3,$D$24:D531))</f>
        <v>39</v>
      </c>
      <c r="D531" s="477" t="s">
        <v>116</v>
      </c>
      <c r="E531" s="459" t="e">
        <f>VLOOKUP(D531,'employee list'!$C:$E,2,0)</f>
        <v>#N/A</v>
      </c>
      <c r="F531" s="472"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25">
      <c r="C532" s="454"/>
      <c r="D532" s="478"/>
      <c r="E532" s="460"/>
      <c r="F532" s="472"/>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25">
      <c r="C533" s="455"/>
      <c r="D533" s="486"/>
      <c r="E533" s="461"/>
      <c r="F533" s="472"/>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25">
      <c r="C534" s="459">
        <f>IF(D534="","-",SUBTOTAL(3,$D$24:D534))</f>
        <v>39</v>
      </c>
      <c r="D534" s="489" t="s">
        <v>117</v>
      </c>
      <c r="E534" s="459" t="e">
        <f>VLOOKUP(D534,'employee list'!$C:$E,2,0)</f>
        <v>#N/A</v>
      </c>
      <c r="F534" s="472"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25">
      <c r="C535" s="490"/>
      <c r="D535" s="478"/>
      <c r="E535" s="460"/>
      <c r="F535" s="472"/>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25">
      <c r="C536" s="461"/>
      <c r="D536" s="479"/>
      <c r="E536" s="461"/>
      <c r="F536" s="472"/>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25">
      <c r="C537" s="459" t="str">
        <f>IF(D537="","-",SUBTOTAL(3,$D$24:D537))</f>
        <v>-</v>
      </c>
      <c r="D537" s="477"/>
      <c r="E537" s="459" t="e">
        <f>VLOOKUP(D537,'employee list'!$C:$E,2,0)</f>
        <v>#N/A</v>
      </c>
      <c r="F537" s="472"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25">
      <c r="C538" s="460"/>
      <c r="D538" s="478"/>
      <c r="E538" s="460"/>
      <c r="F538" s="472"/>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25">
      <c r="C539" s="461"/>
      <c r="D539" s="486"/>
      <c r="E539" s="461"/>
      <c r="F539" s="472"/>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25">
      <c r="C540" s="459" t="str">
        <f>IF(D540="","-",SUBTOTAL(3,$D$24:D540))</f>
        <v>-</v>
      </c>
      <c r="D540" s="477"/>
      <c r="E540" s="459" t="e">
        <f>VLOOKUP(D540,'employee list'!$C:$E,2,0)</f>
        <v>#N/A</v>
      </c>
      <c r="F540" s="472"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25">
      <c r="C541" s="460"/>
      <c r="D541" s="478"/>
      <c r="E541" s="460"/>
      <c r="F541" s="472"/>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25">
      <c r="C542" s="461"/>
      <c r="D542" s="486"/>
      <c r="E542" s="461"/>
      <c r="F542" s="472"/>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25">
      <c r="C543" s="459" t="str">
        <f>IF(D543="","-",SUBTOTAL(3,$D$24:D543))</f>
        <v>-</v>
      </c>
      <c r="D543" s="477"/>
      <c r="E543" s="459" t="e">
        <f>VLOOKUP(D543,'employee list'!$C:$E,2,0)</f>
        <v>#N/A</v>
      </c>
      <c r="F543" s="472"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25">
      <c r="C544" s="460"/>
      <c r="D544" s="478"/>
      <c r="E544" s="460"/>
      <c r="F544" s="472"/>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25">
      <c r="C545" s="461"/>
      <c r="D545" s="486"/>
      <c r="E545" s="461"/>
      <c r="F545" s="472"/>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25">
      <c r="C546" s="459" t="str">
        <f>IF(D546="","-",SUBTOTAL(3,$D$24:D546))</f>
        <v>-</v>
      </c>
      <c r="D546" s="477"/>
      <c r="E546" s="459" t="e">
        <f>VLOOKUP(D546,'employee list'!$C:$E,2,0)</f>
        <v>#N/A</v>
      </c>
      <c r="F546" s="472"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25">
      <c r="C547" s="460"/>
      <c r="D547" s="478"/>
      <c r="E547" s="460"/>
      <c r="F547" s="472"/>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25">
      <c r="C548" s="461"/>
      <c r="D548" s="486"/>
      <c r="E548" s="461"/>
      <c r="F548" s="472"/>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25">
      <c r="C549" s="459" t="str">
        <f>IF(D549="","-",SUBTOTAL(3,$D$24:D549))</f>
        <v>-</v>
      </c>
      <c r="D549" s="477"/>
      <c r="E549" s="459" t="e">
        <f>VLOOKUP(D549,'employee list'!$C:$E,2,0)</f>
        <v>#N/A</v>
      </c>
      <c r="F549" s="472"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25">
      <c r="C550" s="460"/>
      <c r="D550" s="478"/>
      <c r="E550" s="460"/>
      <c r="F550" s="472"/>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25">
      <c r="C551" s="461"/>
      <c r="D551" s="486"/>
      <c r="E551" s="461"/>
      <c r="F551" s="472"/>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25">
      <c r="C552" s="459" t="str">
        <f>IF(D552="","-",SUBTOTAL(3,$D$24:D552))</f>
        <v>-</v>
      </c>
      <c r="D552" s="477"/>
      <c r="E552" s="459" t="e">
        <f>VLOOKUP(D552,'employee list'!$C:$E,2,0)</f>
        <v>#N/A</v>
      </c>
      <c r="F552" s="472"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25">
      <c r="C553" s="460"/>
      <c r="D553" s="478"/>
      <c r="E553" s="460"/>
      <c r="F553" s="472"/>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25">
      <c r="C554" s="461"/>
      <c r="D554" s="486"/>
      <c r="E554" s="461"/>
      <c r="F554" s="472"/>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25">
      <c r="C555" s="453">
        <f>IF(D555="","-",SUBTOTAL(3,$D$24:D555))</f>
        <v>40</v>
      </c>
      <c r="D555" s="477" t="s">
        <v>118</v>
      </c>
      <c r="E555" s="459" t="e">
        <f>VLOOKUP(D555,'employee list'!$C:$E,2,0)</f>
        <v>#N/A</v>
      </c>
      <c r="F555" s="472"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25">
      <c r="C556" s="454"/>
      <c r="D556" s="478"/>
      <c r="E556" s="460"/>
      <c r="F556" s="472"/>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25">
      <c r="C557" s="455"/>
      <c r="D557" s="486"/>
      <c r="E557" s="461"/>
      <c r="F557" s="472"/>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25">
      <c r="C558" s="453">
        <f>IF(D558="","-",SUBTOTAL(3,$D$24:D558))</f>
        <v>41</v>
      </c>
      <c r="D558" s="477" t="s">
        <v>119</v>
      </c>
      <c r="E558" s="459" t="e">
        <f>VLOOKUP(D558,'employee list'!$C:$E,2,0)</f>
        <v>#N/A</v>
      </c>
      <c r="F558" s="472"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25">
      <c r="C559" s="454"/>
      <c r="D559" s="478"/>
      <c r="E559" s="460"/>
      <c r="F559" s="472"/>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25">
      <c r="C560" s="455"/>
      <c r="D560" s="486"/>
      <c r="E560" s="461"/>
      <c r="F560" s="472"/>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25">
      <c r="C561" s="459">
        <f>IF(D561="","-",SUBTOTAL(3,$D$24:D561))</f>
        <v>41</v>
      </c>
      <c r="D561" s="477" t="s">
        <v>120</v>
      </c>
      <c r="E561" s="459" t="str">
        <f>VLOOKUP(D561,'employee list'!$C:$E,2,0)</f>
        <v>Nguyễn Văn Kiên</v>
      </c>
      <c r="F561" s="472"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25">
      <c r="C562" s="460"/>
      <c r="D562" s="478"/>
      <c r="E562" s="460"/>
      <c r="F562" s="472"/>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25">
      <c r="B563" s="3">
        <v>4</v>
      </c>
      <c r="C563" s="461"/>
      <c r="D563" s="486"/>
      <c r="E563" s="461"/>
      <c r="F563" s="472"/>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25">
      <c r="C564" s="459">
        <f>IF(D564="","-",SUBTOTAL(3,$D$24:D564))</f>
        <v>41</v>
      </c>
      <c r="D564" s="477" t="s">
        <v>121</v>
      </c>
      <c r="E564" s="459" t="e">
        <f>VLOOKUP(D564,'employee list'!$C:$E,2,0)</f>
        <v>#N/A</v>
      </c>
      <c r="F564" s="472"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25">
      <c r="C565" s="460"/>
      <c r="D565" s="478"/>
      <c r="E565" s="460"/>
      <c r="F565" s="472"/>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25">
      <c r="C566" s="461"/>
      <c r="D566" s="486"/>
      <c r="E566" s="461"/>
      <c r="F566" s="472"/>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25">
      <c r="C567" s="453">
        <f>IF(D567="","-",SUBTOTAL(3,$D$24:D567))</f>
        <v>42</v>
      </c>
      <c r="D567" s="477" t="s">
        <v>122</v>
      </c>
      <c r="E567" s="459" t="e">
        <f>VLOOKUP(D567,'employee list'!$C:$E,2,0)</f>
        <v>#N/A</v>
      </c>
      <c r="F567" s="472"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25">
      <c r="C568" s="454"/>
      <c r="D568" s="478"/>
      <c r="E568" s="460"/>
      <c r="F568" s="472"/>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25">
      <c r="C569" s="455"/>
      <c r="D569" s="486"/>
      <c r="E569" s="461"/>
      <c r="F569" s="472"/>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25">
      <c r="C570" s="459" t="str">
        <f>IF(D570="","-",SUBTOTAL(3,$D$24:D570))</f>
        <v>-</v>
      </c>
      <c r="D570" s="477"/>
      <c r="E570" s="459" t="e">
        <f>VLOOKUP(D570,'employee list'!$C:$E,2,0)</f>
        <v>#N/A</v>
      </c>
      <c r="F570" s="472"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25">
      <c r="C571" s="460"/>
      <c r="D571" s="478"/>
      <c r="E571" s="460"/>
      <c r="F571" s="472"/>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25">
      <c r="C572" s="461"/>
      <c r="D572" s="486"/>
      <c r="E572" s="461"/>
      <c r="F572" s="472"/>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25">
      <c r="C573" s="459" t="str">
        <f>IF(D573="","-",SUBTOTAL(3,$D$24:D573))</f>
        <v>-</v>
      </c>
      <c r="D573" s="477"/>
      <c r="E573" s="459" t="e">
        <f>VLOOKUP(D573,'employee list'!$C:$E,2,0)</f>
        <v>#N/A</v>
      </c>
      <c r="F573" s="472"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25">
      <c r="C574" s="460"/>
      <c r="D574" s="478"/>
      <c r="E574" s="460"/>
      <c r="F574" s="472"/>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25">
      <c r="C575" s="461"/>
      <c r="D575" s="486"/>
      <c r="E575" s="461"/>
      <c r="F575" s="472"/>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25">
      <c r="C576" s="453">
        <f>IF(D576="","-",SUBTOTAL(3,$D$24:D576))</f>
        <v>43</v>
      </c>
      <c r="D576" s="477" t="s">
        <v>124</v>
      </c>
      <c r="E576" s="459" t="e">
        <f>VLOOKUP(D576,'employee list'!$C:$E,2,0)</f>
        <v>#N/A</v>
      </c>
      <c r="F576" s="472"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25">
      <c r="C577" s="454"/>
      <c r="D577" s="478"/>
      <c r="E577" s="460"/>
      <c r="F577" s="472"/>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25">
      <c r="C578" s="455"/>
      <c r="D578" s="486"/>
      <c r="E578" s="461"/>
      <c r="F578" s="472"/>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25">
      <c r="C579" s="459" t="str">
        <f>IF(D579="","-",SUBTOTAL(3,$D$24:D579))</f>
        <v>-</v>
      </c>
      <c r="D579" s="489"/>
      <c r="E579" s="459" t="e">
        <f>VLOOKUP(D579,'employee list'!$C:$E,2,0)</f>
        <v>#N/A</v>
      </c>
      <c r="F579" s="472"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25">
      <c r="C580" s="460"/>
      <c r="D580" s="478"/>
      <c r="E580" s="460"/>
      <c r="F580" s="472"/>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25">
      <c r="C581" s="461"/>
      <c r="D581" s="479"/>
      <c r="E581" s="461"/>
      <c r="F581" s="472"/>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25">
      <c r="C582" s="459" t="str">
        <f>IF(D582="","-",SUBTOTAL(3,$D$24:D582))</f>
        <v>-</v>
      </c>
      <c r="D582" s="477"/>
      <c r="E582" s="459" t="e">
        <f>VLOOKUP(D582,'employee list'!$C:$E,2,0)</f>
        <v>#N/A</v>
      </c>
      <c r="F582" s="472"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25">
      <c r="C583" s="460"/>
      <c r="D583" s="478"/>
      <c r="E583" s="460"/>
      <c r="F583" s="472"/>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25">
      <c r="C584" s="461"/>
      <c r="D584" s="486"/>
      <c r="E584" s="461"/>
      <c r="F584" s="472"/>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25">
      <c r="B585" s="205">
        <v>45568</v>
      </c>
      <c r="C585" s="459" t="str">
        <f>IF(D585="","-",SUBTOTAL(3,$D$24:D585))</f>
        <v>-</v>
      </c>
      <c r="D585" s="477"/>
      <c r="E585" s="459" t="e">
        <f>VLOOKUP(D585,'employee list'!$C:$E,2,0)</f>
        <v>#N/A</v>
      </c>
      <c r="F585" s="472"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25">
      <c r="C586" s="460"/>
      <c r="D586" s="478"/>
      <c r="E586" s="460"/>
      <c r="F586" s="472"/>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25">
      <c r="C587" s="461"/>
      <c r="D587" s="486"/>
      <c r="E587" s="461"/>
      <c r="F587" s="472"/>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25">
      <c r="B588" s="205">
        <v>45568</v>
      </c>
      <c r="C588" s="459">
        <f>IF(D588="","-",SUBTOTAL(3,$D$24:D588))</f>
        <v>43</v>
      </c>
      <c r="D588" s="477" t="s">
        <v>125</v>
      </c>
      <c r="E588" s="459" t="e">
        <f>VLOOKUP(D588,'employee list'!$C:$E,2,0)</f>
        <v>#N/A</v>
      </c>
      <c r="F588" s="472"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25">
      <c r="C589" s="460"/>
      <c r="D589" s="478"/>
      <c r="E589" s="460"/>
      <c r="F589" s="472"/>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25">
      <c r="C590" s="461"/>
      <c r="D590" s="486"/>
      <c r="E590" s="461"/>
      <c r="F590" s="472"/>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25">
      <c r="B591" s="205">
        <v>45568</v>
      </c>
      <c r="C591" s="459">
        <f>IF(D591="","-",SUBTOTAL(3,$D$24:D591))</f>
        <v>43</v>
      </c>
      <c r="D591" s="477" t="s">
        <v>126</v>
      </c>
      <c r="E591" s="459" t="e">
        <f>VLOOKUP(D591,'employee list'!$C:$E,2,0)</f>
        <v>#N/A</v>
      </c>
      <c r="F591" s="472"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25">
      <c r="C592" s="460"/>
      <c r="D592" s="478"/>
      <c r="E592" s="460"/>
      <c r="F592" s="472"/>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25">
      <c r="C593" s="461"/>
      <c r="D593" s="486"/>
      <c r="E593" s="461"/>
      <c r="F593" s="472"/>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25">
      <c r="B594" s="205">
        <v>45568</v>
      </c>
      <c r="C594" s="459">
        <f>IF(D594="","-",SUBTOTAL(3,$D$24:D594))</f>
        <v>43</v>
      </c>
      <c r="D594" s="477" t="s">
        <v>127</v>
      </c>
      <c r="E594" s="459" t="e">
        <f>VLOOKUP(D594,'employee list'!$C:$E,2,0)</f>
        <v>#N/A</v>
      </c>
      <c r="F594" s="472"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25">
      <c r="C595" s="460"/>
      <c r="D595" s="478"/>
      <c r="E595" s="460"/>
      <c r="F595" s="472"/>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25">
      <c r="C596" s="461"/>
      <c r="D596" s="486"/>
      <c r="E596" s="461"/>
      <c r="F596" s="472"/>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25">
      <c r="B597" s="205">
        <v>45568</v>
      </c>
      <c r="C597" s="459" t="str">
        <f>IF(D597="","-",SUBTOTAL(3,$D$24:D597))</f>
        <v>-</v>
      </c>
      <c r="D597" s="477"/>
      <c r="E597" s="459" t="e">
        <f>VLOOKUP(D597,'employee list'!$C:$E,2,0)</f>
        <v>#N/A</v>
      </c>
      <c r="F597" s="472"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25">
      <c r="C598" s="460"/>
      <c r="D598" s="478"/>
      <c r="E598" s="460"/>
      <c r="F598" s="472"/>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25">
      <c r="C599" s="461"/>
      <c r="D599" s="486"/>
      <c r="E599" s="461"/>
      <c r="F599" s="472"/>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25">
      <c r="B600" s="205">
        <v>45568</v>
      </c>
      <c r="C600" s="459" t="str">
        <f>IF(D600="","-",SUBTOTAL(3,$D$24:D600))</f>
        <v>-</v>
      </c>
      <c r="D600" s="477"/>
      <c r="E600" s="459" t="e">
        <f>VLOOKUP(D600,'employee list'!$C:$E,2,0)</f>
        <v>#N/A</v>
      </c>
      <c r="F600" s="472"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25">
      <c r="C601" s="460"/>
      <c r="D601" s="478"/>
      <c r="E601" s="460"/>
      <c r="F601" s="472"/>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25">
      <c r="C602" s="461"/>
      <c r="D602" s="486"/>
      <c r="E602" s="461"/>
      <c r="F602" s="472"/>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25">
      <c r="B603" s="205">
        <v>45560</v>
      </c>
      <c r="C603" s="453">
        <f>IF(D603="","-",SUBTOTAL(3,$D$24:D603))</f>
        <v>44</v>
      </c>
      <c r="D603" s="477" t="s">
        <v>128</v>
      </c>
      <c r="E603" s="459" t="e">
        <f>VLOOKUP(D603,'employee list'!$C:$E,2,0)</f>
        <v>#N/A</v>
      </c>
      <c r="F603" s="472"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25">
      <c r="C604" s="454"/>
      <c r="D604" s="478"/>
      <c r="E604" s="460"/>
      <c r="F604" s="472"/>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25">
      <c r="C605" s="455"/>
      <c r="D605" s="486"/>
      <c r="E605" s="461"/>
      <c r="F605" s="472"/>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25">
      <c r="C606" s="459" t="str">
        <f>IF(D606="","-",SUBTOTAL(3,$D$24:D606))</f>
        <v>-</v>
      </c>
      <c r="D606" s="477"/>
      <c r="E606" s="459" t="e">
        <f>VLOOKUP(D606,'employee list'!$C:$E,2,0)</f>
        <v>#N/A</v>
      </c>
      <c r="F606" s="472"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25">
      <c r="C607" s="460"/>
      <c r="D607" s="478"/>
      <c r="E607" s="460"/>
      <c r="F607" s="472"/>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25">
      <c r="C608" s="461"/>
      <c r="D608" s="486"/>
      <c r="E608" s="461"/>
      <c r="F608" s="472"/>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25">
      <c r="C609" s="459">
        <f>IF(D609="","-",SUBTOTAL(3,$D$24:D609))</f>
        <v>44</v>
      </c>
      <c r="D609" s="477" t="s">
        <v>129</v>
      </c>
      <c r="E609" s="459" t="e">
        <f>VLOOKUP(D609,'employee list'!$C:$E,2,0)</f>
        <v>#N/A</v>
      </c>
      <c r="F609" s="472"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25">
      <c r="C610" s="460"/>
      <c r="D610" s="478"/>
      <c r="E610" s="460"/>
      <c r="F610" s="472"/>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25">
      <c r="C611" s="461"/>
      <c r="D611" s="486"/>
      <c r="E611" s="461"/>
      <c r="F611" s="472"/>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25">
      <c r="C612" s="453">
        <f>IF(D612="","-",SUBTOTAL(3,$D$24:D612))</f>
        <v>45</v>
      </c>
      <c r="D612" s="477" t="s">
        <v>130</v>
      </c>
      <c r="E612" s="459" t="e">
        <f>VLOOKUP(D612,'employee list'!$C:$E,2,0)</f>
        <v>#N/A</v>
      </c>
      <c r="F612" s="472"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25">
      <c r="C613" s="454"/>
      <c r="D613" s="478"/>
      <c r="E613" s="460"/>
      <c r="F613" s="472"/>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25">
      <c r="C614" s="455"/>
      <c r="D614" s="486"/>
      <c r="E614" s="461"/>
      <c r="F614" s="472"/>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25">
      <c r="C615" s="453">
        <f>IF(D615="","-",SUBTOTAL(3,$D$24:D615))</f>
        <v>46</v>
      </c>
      <c r="D615" s="477" t="s">
        <v>131</v>
      </c>
      <c r="E615" s="459" t="e">
        <f>VLOOKUP(D615,'employee list'!$C:$E,2,0)</f>
        <v>#N/A</v>
      </c>
      <c r="F615" s="472"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25">
      <c r="C616" s="454"/>
      <c r="D616" s="478"/>
      <c r="E616" s="460"/>
      <c r="F616" s="472"/>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25">
      <c r="C617" s="455"/>
      <c r="D617" s="486"/>
      <c r="E617" s="461"/>
      <c r="F617" s="472"/>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25">
      <c r="C618" s="459" t="str">
        <f>IF(D618="","-",SUBTOTAL(3,$D$24:D618))</f>
        <v>-</v>
      </c>
      <c r="D618" s="477"/>
      <c r="E618" s="459" t="e">
        <f>VLOOKUP(D618,'employee list'!$C:$E,2,0)</f>
        <v>#N/A</v>
      </c>
      <c r="F618" s="472"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25">
      <c r="C619" s="460"/>
      <c r="D619" s="478"/>
      <c r="E619" s="460"/>
      <c r="F619" s="472"/>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25">
      <c r="C620" s="461"/>
      <c r="D620" s="486"/>
      <c r="E620" s="461"/>
      <c r="F620" s="472"/>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25">
      <c r="C621" s="453">
        <f>IF(D621="","-",SUBTOTAL(3,$D$24:D621))</f>
        <v>47</v>
      </c>
      <c r="D621" s="477" t="s">
        <v>132</v>
      </c>
      <c r="E621" s="459" t="str">
        <f>VLOOKUP(D621,'employee list'!$C:$E,2,0)</f>
        <v>Đặng Thị Quyên</v>
      </c>
      <c r="F621" s="472"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25">
      <c r="C622" s="454"/>
      <c r="D622" s="478"/>
      <c r="E622" s="460"/>
      <c r="F622" s="472"/>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25">
      <c r="C623" s="455"/>
      <c r="D623" s="486"/>
      <c r="E623" s="461"/>
      <c r="F623" s="472"/>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25">
      <c r="C624" s="459">
        <f>IF(D624="","-",SUBTOTAL(3,$D$24:D624))</f>
        <v>47</v>
      </c>
      <c r="D624" s="477" t="s">
        <v>133</v>
      </c>
      <c r="E624" s="459" t="e">
        <f>VLOOKUP(D624,'employee list'!$C:$E,2,0)</f>
        <v>#N/A</v>
      </c>
      <c r="F624" s="472"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25">
      <c r="C625" s="460"/>
      <c r="D625" s="478"/>
      <c r="E625" s="460"/>
      <c r="F625" s="472"/>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25">
      <c r="C626" s="461"/>
      <c r="D626" s="486"/>
      <c r="E626" s="461"/>
      <c r="F626" s="472"/>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25">
      <c r="C627" s="459" t="str">
        <f>IF(D627="","-",SUBTOTAL(3,$D$24:D627))</f>
        <v>-</v>
      </c>
      <c r="D627" s="477"/>
      <c r="E627" s="459" t="e">
        <f>VLOOKUP(D627,'employee list'!$C:$E,2,0)</f>
        <v>#N/A</v>
      </c>
      <c r="F627" s="480"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25">
      <c r="C628" s="460"/>
      <c r="D628" s="478"/>
      <c r="E628" s="460"/>
      <c r="F628" s="481"/>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25">
      <c r="C629" s="461"/>
      <c r="D629" s="486"/>
      <c r="E629" s="461"/>
      <c r="F629" s="482"/>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25">
      <c r="C630" s="459" t="str">
        <f>IF(D630="","-",SUBTOTAL(3,$D$24:D630))</f>
        <v>-</v>
      </c>
      <c r="D630" s="477"/>
      <c r="E630" s="459" t="e">
        <f>VLOOKUP(D630,'employee list'!$C:$E,2,0)</f>
        <v>#N/A</v>
      </c>
      <c r="F630" s="472"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25">
      <c r="C631" s="460"/>
      <c r="D631" s="478"/>
      <c r="E631" s="460"/>
      <c r="F631" s="472"/>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25">
      <c r="C632" s="461"/>
      <c r="D632" s="486"/>
      <c r="E632" s="461"/>
      <c r="F632" s="472"/>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25">
      <c r="C633" s="459" t="str">
        <f>IF(D633="","-",SUBTOTAL(3,$D$24:D633))</f>
        <v>-</v>
      </c>
      <c r="D633" s="477"/>
      <c r="E633" s="459" t="e">
        <f>VLOOKUP(D633,'employee list'!$C:$E,2,0)</f>
        <v>#N/A</v>
      </c>
      <c r="F633" s="472"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25">
      <c r="C634" s="460"/>
      <c r="D634" s="478"/>
      <c r="E634" s="460"/>
      <c r="F634" s="472"/>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25">
      <c r="C635" s="461"/>
      <c r="D635" s="486"/>
      <c r="E635" s="461"/>
      <c r="F635" s="472"/>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25">
      <c r="C636" s="459" t="str">
        <f>IF(D636="","-",SUBTOTAL(3,$D$24:D636))</f>
        <v>-</v>
      </c>
      <c r="D636" s="477"/>
      <c r="E636" s="459" t="e">
        <f>VLOOKUP(D636,'employee list'!$C:$E,2,0)</f>
        <v>#N/A</v>
      </c>
      <c r="F636" s="472"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25">
      <c r="C637" s="460"/>
      <c r="D637" s="478"/>
      <c r="E637" s="460"/>
      <c r="F637" s="472"/>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25">
      <c r="C638" s="461"/>
      <c r="D638" s="486"/>
      <c r="E638" s="461"/>
      <c r="F638" s="472"/>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25">
      <c r="C639" s="459" t="str">
        <f>IF(D639="","-",SUBTOTAL(3,$D$24:D639))</f>
        <v>-</v>
      </c>
      <c r="D639" s="477"/>
      <c r="E639" s="459" t="e">
        <f>VLOOKUP(D639,'employee list'!$C:$E,2,0)</f>
        <v>#N/A</v>
      </c>
      <c r="F639" s="472"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25">
      <c r="C640" s="460"/>
      <c r="D640" s="478"/>
      <c r="E640" s="460"/>
      <c r="F640" s="472"/>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25">
      <c r="C641" s="461"/>
      <c r="D641" s="486"/>
      <c r="E641" s="461"/>
      <c r="F641" s="472"/>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25">
      <c r="C642" s="459" t="str">
        <f>IF(D642="","-",SUBTOTAL(3,$D$24:D642))</f>
        <v>-</v>
      </c>
      <c r="D642" s="477"/>
      <c r="E642" s="459" t="e">
        <f>VLOOKUP(D642,'employee list'!$C:$E,2,0)</f>
        <v>#N/A</v>
      </c>
      <c r="F642" s="472"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25">
      <c r="C643" s="460"/>
      <c r="D643" s="478"/>
      <c r="E643" s="460"/>
      <c r="F643" s="472"/>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25">
      <c r="C644" s="461"/>
      <c r="D644" s="486"/>
      <c r="E644" s="461"/>
      <c r="F644" s="472"/>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25">
      <c r="C645" s="459" t="str">
        <f>IF(D645="","-",SUBTOTAL(3,$D$24:D645))</f>
        <v>-</v>
      </c>
      <c r="D645" s="477"/>
      <c r="E645" s="459" t="e">
        <f>VLOOKUP(D645,'employee list'!$C:$E,2,0)</f>
        <v>#N/A</v>
      </c>
      <c r="F645" s="472"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25">
      <c r="C646" s="460"/>
      <c r="D646" s="478"/>
      <c r="E646" s="460"/>
      <c r="F646" s="472"/>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25">
      <c r="C647" s="461"/>
      <c r="D647" s="486"/>
      <c r="E647" s="461"/>
      <c r="F647" s="472"/>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25">
      <c r="C648" s="459" t="str">
        <f>IF(D648="","-",SUBTOTAL(3,$D$24:D648))</f>
        <v>-</v>
      </c>
      <c r="D648" s="477"/>
      <c r="E648" s="459" t="e">
        <f>VLOOKUP(D648,'employee list'!$C:$E,2,0)</f>
        <v>#N/A</v>
      </c>
      <c r="F648" s="472"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25">
      <c r="C649" s="460"/>
      <c r="D649" s="478"/>
      <c r="E649" s="460"/>
      <c r="F649" s="472"/>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25">
      <c r="C650" s="461"/>
      <c r="D650" s="486"/>
      <c r="E650" s="461"/>
      <c r="F650" s="472"/>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25">
      <c r="C651" s="459" t="str">
        <f>IF(D651="","-",SUBTOTAL(3,$D$24:D651))</f>
        <v>-</v>
      </c>
      <c r="D651" s="477"/>
      <c r="E651" s="459" t="e">
        <f>VLOOKUP(D651,'employee list'!$C:$E,2,0)</f>
        <v>#N/A</v>
      </c>
      <c r="F651" s="472"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25">
      <c r="C652" s="460"/>
      <c r="D652" s="478"/>
      <c r="E652" s="460"/>
      <c r="F652" s="472"/>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25">
      <c r="C653" s="461"/>
      <c r="D653" s="486"/>
      <c r="E653" s="461"/>
      <c r="F653" s="472"/>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25">
      <c r="C654" s="459" t="str">
        <f>IF(D654="","-",SUBTOTAL(3,$D$24:D654))</f>
        <v>-</v>
      </c>
      <c r="D654" s="477"/>
      <c r="E654" s="459" t="e">
        <f>VLOOKUP(D654,'employee list'!$C:$E,2,0)</f>
        <v>#N/A</v>
      </c>
      <c r="F654" s="472"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25">
      <c r="C655" s="460"/>
      <c r="D655" s="478"/>
      <c r="E655" s="460"/>
      <c r="F655" s="472"/>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25">
      <c r="C656" s="461"/>
      <c r="D656" s="486"/>
      <c r="E656" s="461"/>
      <c r="F656" s="472"/>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25">
      <c r="C657" s="459" t="str">
        <f>IF(D657="","-",SUBTOTAL(3,$D$24:D657))</f>
        <v>-</v>
      </c>
      <c r="D657" s="477"/>
      <c r="E657" s="459" t="e">
        <f>VLOOKUP(D657,'employee list'!$C:$E,2,0)</f>
        <v>#N/A</v>
      </c>
      <c r="F657" s="472"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25">
      <c r="C658" s="460"/>
      <c r="D658" s="478"/>
      <c r="E658" s="460"/>
      <c r="F658" s="472"/>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25">
      <c r="C659" s="461"/>
      <c r="D659" s="486"/>
      <c r="E659" s="461"/>
      <c r="F659" s="472"/>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25">
      <c r="C660" s="459" t="str">
        <f>IF(D660="","-",SUBTOTAL(3,$D$24:D660))</f>
        <v>-</v>
      </c>
      <c r="D660" s="477"/>
      <c r="E660" s="459" t="e">
        <f>VLOOKUP(D660,'employee list'!$C:$E,2,0)</f>
        <v>#N/A</v>
      </c>
      <c r="F660" s="472"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25">
      <c r="C661" s="460"/>
      <c r="D661" s="478"/>
      <c r="E661" s="460"/>
      <c r="F661" s="472"/>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25">
      <c r="C662" s="461"/>
      <c r="D662" s="486"/>
      <c r="E662" s="461"/>
      <c r="F662" s="472"/>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25">
      <c r="C663" s="459" t="str">
        <f>IF(D663="","-",SUBTOTAL(3,$D$24:D663))</f>
        <v>-</v>
      </c>
      <c r="D663" s="477"/>
      <c r="E663" s="459" t="e">
        <f>VLOOKUP(D663,'employee list'!$C:$E,2,0)</f>
        <v>#N/A</v>
      </c>
      <c r="F663" s="472"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25">
      <c r="C664" s="460"/>
      <c r="D664" s="478"/>
      <c r="E664" s="460"/>
      <c r="F664" s="472"/>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25">
      <c r="C665" s="461"/>
      <c r="D665" s="486"/>
      <c r="E665" s="461"/>
      <c r="F665" s="472"/>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25">
      <c r="C666" s="459" t="str">
        <f>IF(D666="","-",SUBTOTAL(3,$D$24:D666))</f>
        <v>-</v>
      </c>
      <c r="D666" s="477"/>
      <c r="E666" s="459" t="e">
        <f>VLOOKUP(D666,'employee list'!$C:$E,2,0)</f>
        <v>#N/A</v>
      </c>
      <c r="F666" s="472"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25">
      <c r="C667" s="460"/>
      <c r="D667" s="478"/>
      <c r="E667" s="460"/>
      <c r="F667" s="472"/>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25">
      <c r="C668" s="461"/>
      <c r="D668" s="486"/>
      <c r="E668" s="461"/>
      <c r="F668" s="472"/>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25">
      <c r="C669" s="459" t="str">
        <f>IF(D669="","-",SUBTOTAL(3,$D$24:D669))</f>
        <v>-</v>
      </c>
      <c r="D669" s="477"/>
      <c r="E669" s="459" t="e">
        <f>VLOOKUP(D669,'employee list'!$C:$E,2,0)</f>
        <v>#N/A</v>
      </c>
      <c r="F669" s="472"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25">
      <c r="C670" s="460"/>
      <c r="D670" s="478"/>
      <c r="E670" s="460"/>
      <c r="F670" s="472"/>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25">
      <c r="C671" s="461"/>
      <c r="D671" s="486"/>
      <c r="E671" s="461"/>
      <c r="F671" s="472"/>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25">
      <c r="C672" s="459" t="str">
        <f>IF(D672="","-",SUBTOTAL(3,$D$24:D672))</f>
        <v>-</v>
      </c>
      <c r="D672" s="477"/>
      <c r="E672" s="459" t="e">
        <f>VLOOKUP(D672,'employee list'!$C:$E,2,0)</f>
        <v>#N/A</v>
      </c>
      <c r="F672" s="472"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25">
      <c r="C673" s="460"/>
      <c r="D673" s="478"/>
      <c r="E673" s="460"/>
      <c r="F673" s="472"/>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25">
      <c r="C674" s="461"/>
      <c r="D674" s="486"/>
      <c r="E674" s="461"/>
      <c r="F674" s="472"/>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25">
      <c r="C675" s="459" t="str">
        <f>IF(D675="","-",SUBTOTAL(3,$D$24:D675))</f>
        <v>-</v>
      </c>
      <c r="D675" s="477"/>
      <c r="E675" s="459" t="e">
        <f>VLOOKUP(D675,'employee list'!$C:$E,2,0)</f>
        <v>#N/A</v>
      </c>
      <c r="F675" s="472"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25">
      <c r="C676" s="460"/>
      <c r="D676" s="478"/>
      <c r="E676" s="460"/>
      <c r="F676" s="472"/>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25">
      <c r="C677" s="461"/>
      <c r="D677" s="486"/>
      <c r="E677" s="461"/>
      <c r="F677" s="472"/>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25">
      <c r="C678" s="459" t="str">
        <f>IF(D678="","-",SUBTOTAL(3,$D$24:D678))</f>
        <v>-</v>
      </c>
      <c r="D678" s="477"/>
      <c r="E678" s="459" t="e">
        <f>VLOOKUP(D678,'employee list'!$C:$E,2,0)</f>
        <v>#N/A</v>
      </c>
      <c r="F678" s="472"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25">
      <c r="C679" s="460"/>
      <c r="D679" s="478"/>
      <c r="E679" s="460"/>
      <c r="F679" s="472"/>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25">
      <c r="C680" s="461"/>
      <c r="D680" s="486"/>
      <c r="E680" s="461"/>
      <c r="F680" s="472"/>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25">
      <c r="C681" s="459" t="str">
        <f>IF(D681="","-",SUBTOTAL(3,$D$24:D681))</f>
        <v>-</v>
      </c>
      <c r="D681" s="477"/>
      <c r="E681" s="459" t="e">
        <f>VLOOKUP(D681,'employee list'!$C:$E,2,0)</f>
        <v>#N/A</v>
      </c>
      <c r="F681" s="472"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25">
      <c r="C682" s="460"/>
      <c r="D682" s="478"/>
      <c r="E682" s="460"/>
      <c r="F682" s="472"/>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25">
      <c r="C683" s="461"/>
      <c r="D683" s="486"/>
      <c r="E683" s="461"/>
      <c r="F683" s="472"/>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25">
      <c r="C684" s="459" t="str">
        <f>IF(D684="","-",SUBTOTAL(3,$D$24:D684))</f>
        <v>-</v>
      </c>
      <c r="D684" s="477"/>
      <c r="E684" s="459" t="e">
        <f>VLOOKUP(D684,'employee list'!$C:$E,2,0)</f>
        <v>#N/A</v>
      </c>
      <c r="F684" s="472"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25">
      <c r="C685" s="460"/>
      <c r="D685" s="478"/>
      <c r="E685" s="460"/>
      <c r="F685" s="472"/>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25">
      <c r="C686" s="461"/>
      <c r="D686" s="486"/>
      <c r="E686" s="461"/>
      <c r="F686" s="472"/>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25">
      <c r="C687" s="459" t="str">
        <f>IF(D687="","-",SUBTOTAL(3,$D$24:D687))</f>
        <v>-</v>
      </c>
      <c r="D687" s="477"/>
      <c r="E687" s="459" t="e">
        <f>VLOOKUP(D687,'employee list'!$C:$E,2,0)</f>
        <v>#N/A</v>
      </c>
      <c r="F687" s="472"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25">
      <c r="C688" s="460"/>
      <c r="D688" s="478"/>
      <c r="E688" s="460"/>
      <c r="F688" s="472"/>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25">
      <c r="C689" s="461"/>
      <c r="D689" s="486"/>
      <c r="E689" s="461"/>
      <c r="F689" s="472"/>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25">
      <c r="C690" s="459" t="str">
        <f>IF(D690="","-",SUBTOTAL(3,$D$24:D690))</f>
        <v>-</v>
      </c>
      <c r="D690" s="477"/>
      <c r="E690" s="459" t="e">
        <f>VLOOKUP(D690,'employee list'!$C:$E,2,0)</f>
        <v>#N/A</v>
      </c>
      <c r="F690" s="472"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25">
      <c r="C691" s="460"/>
      <c r="D691" s="478"/>
      <c r="E691" s="460"/>
      <c r="F691" s="472"/>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25">
      <c r="C692" s="461"/>
      <c r="D692" s="486"/>
      <c r="E692" s="461"/>
      <c r="F692" s="472"/>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25">
      <c r="C693" s="459" t="str">
        <f>IF(D693="","-",SUBTOTAL(3,$D$24:D693))</f>
        <v>-</v>
      </c>
      <c r="D693" s="477"/>
      <c r="E693" s="459" t="e">
        <f>VLOOKUP(D693,'employee list'!$C:$E,2,0)</f>
        <v>#N/A</v>
      </c>
      <c r="F693" s="472"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25">
      <c r="C694" s="460"/>
      <c r="D694" s="478"/>
      <c r="E694" s="460"/>
      <c r="F694" s="472"/>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25">
      <c r="C695" s="461"/>
      <c r="D695" s="486"/>
      <c r="E695" s="461"/>
      <c r="F695" s="472"/>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25">
      <c r="C696" s="459" t="str">
        <f>IF(D696="","-",SUBTOTAL(3,$D$24:D696))</f>
        <v>-</v>
      </c>
      <c r="D696" s="477"/>
      <c r="E696" s="459" t="e">
        <f>VLOOKUP(D696,'employee list'!$C:$E,2,0)</f>
        <v>#N/A</v>
      </c>
      <c r="F696" s="472"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25">
      <c r="C697" s="460"/>
      <c r="D697" s="478"/>
      <c r="E697" s="460"/>
      <c r="F697" s="472"/>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25">
      <c r="C698" s="461"/>
      <c r="D698" s="486"/>
      <c r="E698" s="461"/>
      <c r="F698" s="472"/>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25">
      <c r="C699" s="459" t="str">
        <f>IF(D699="","-",SUBTOTAL(3,$D$24:D699))</f>
        <v>-</v>
      </c>
      <c r="D699" s="477"/>
      <c r="E699" s="459" t="e">
        <f>VLOOKUP(D699,'employee list'!$C:$E,2,0)</f>
        <v>#N/A</v>
      </c>
      <c r="F699" s="472"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25">
      <c r="C700" s="460"/>
      <c r="D700" s="478"/>
      <c r="E700" s="460"/>
      <c r="F700" s="472"/>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25">
      <c r="C701" s="461"/>
      <c r="D701" s="486"/>
      <c r="E701" s="461"/>
      <c r="F701" s="472"/>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25">
      <c r="C702" s="459" t="str">
        <f>IF(D702="","-",SUBTOTAL(3,$D$24:D702))</f>
        <v>-</v>
      </c>
      <c r="D702" s="477"/>
      <c r="E702" s="459" t="e">
        <f>VLOOKUP(D702,'employee list'!$C:$E,2,0)</f>
        <v>#N/A</v>
      </c>
      <c r="F702" s="472"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25">
      <c r="C703" s="460"/>
      <c r="D703" s="478"/>
      <c r="E703" s="460"/>
      <c r="F703" s="472"/>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25">
      <c r="C704" s="461"/>
      <c r="D704" s="486"/>
      <c r="E704" s="461"/>
      <c r="F704" s="472"/>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25">
      <c r="C705" s="459" t="str">
        <f>IF(D705="","-",SUBTOTAL(3,$D$24:D705))</f>
        <v>-</v>
      </c>
      <c r="D705" s="477"/>
      <c r="E705" s="459" t="e">
        <f>VLOOKUP(D705,'employee list'!$C:$E,2,0)</f>
        <v>#N/A</v>
      </c>
      <c r="F705" s="472"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25">
      <c r="C706" s="460"/>
      <c r="D706" s="478"/>
      <c r="E706" s="460"/>
      <c r="F706" s="472"/>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25">
      <c r="C707" s="461"/>
      <c r="D707" s="486"/>
      <c r="E707" s="461"/>
      <c r="F707" s="472"/>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25">
      <c r="C708" s="459" t="str">
        <f>IF(D708="","-",SUBTOTAL(3,$D$24:D708))</f>
        <v>-</v>
      </c>
      <c r="D708" s="477"/>
      <c r="E708" s="459" t="e">
        <f>VLOOKUP(D708,'employee list'!$C:$E,2,0)</f>
        <v>#N/A</v>
      </c>
      <c r="F708" s="472"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25">
      <c r="C709" s="460"/>
      <c r="D709" s="478"/>
      <c r="E709" s="460"/>
      <c r="F709" s="472"/>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25">
      <c r="C710" s="461"/>
      <c r="D710" s="486"/>
      <c r="E710" s="461"/>
      <c r="F710" s="472"/>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25">
      <c r="C711" s="459" t="str">
        <f>IF(D711="","-",SUBTOTAL(3,$D$24:D711))</f>
        <v>-</v>
      </c>
      <c r="D711" s="477"/>
      <c r="E711" s="459" t="e">
        <f>VLOOKUP(D711,'employee list'!$C:$E,2,0)</f>
        <v>#N/A</v>
      </c>
      <c r="F711" s="472"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25">
      <c r="C712" s="460"/>
      <c r="D712" s="478"/>
      <c r="E712" s="460"/>
      <c r="F712" s="472"/>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25">
      <c r="C713" s="461"/>
      <c r="D713" s="486"/>
      <c r="E713" s="461"/>
      <c r="F713" s="472"/>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25">
      <c r="C714" s="459" t="str">
        <f>IF(D714="","-",SUBTOTAL(3,$D$24:D714))</f>
        <v>-</v>
      </c>
      <c r="D714" s="477"/>
      <c r="E714" s="459" t="e">
        <f>VLOOKUP(D714,'employee list'!$C:$E,2,0)</f>
        <v>#N/A</v>
      </c>
      <c r="F714" s="472"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25">
      <c r="C715" s="460"/>
      <c r="D715" s="478"/>
      <c r="E715" s="460"/>
      <c r="F715" s="472"/>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25">
      <c r="C716" s="461"/>
      <c r="D716" s="486"/>
      <c r="E716" s="461"/>
      <c r="F716" s="472"/>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25">
      <c r="C717" s="459" t="str">
        <f>IF(D717="","-",SUBTOTAL(3,$D$24:D717))</f>
        <v>-</v>
      </c>
      <c r="D717" s="477"/>
      <c r="E717" s="459" t="e">
        <f>VLOOKUP(D717,'employee list'!$C:$E,2,0)</f>
        <v>#N/A</v>
      </c>
      <c r="F717" s="472"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25">
      <c r="C718" s="460"/>
      <c r="D718" s="478"/>
      <c r="E718" s="460"/>
      <c r="F718" s="472"/>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25">
      <c r="C719" s="461"/>
      <c r="D719" s="486"/>
      <c r="E719" s="461"/>
      <c r="F719" s="472"/>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25">
      <c r="C720" s="459" t="str">
        <f>IF(D720="","-",SUBTOTAL(3,$D$24:D720))</f>
        <v>-</v>
      </c>
      <c r="D720" s="477"/>
      <c r="E720" s="459" t="e">
        <f>VLOOKUP(D720,'employee list'!$C:$E,2,0)</f>
        <v>#N/A</v>
      </c>
      <c r="F720" s="472"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25">
      <c r="C721" s="460"/>
      <c r="D721" s="478"/>
      <c r="E721" s="460"/>
      <c r="F721" s="472"/>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25">
      <c r="C722" s="461"/>
      <c r="D722" s="486"/>
      <c r="E722" s="461"/>
      <c r="F722" s="472"/>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25">
      <c r="C723" s="459" t="str">
        <f>IF(D723="","-",SUBTOTAL(3,$D$24:D723))</f>
        <v>-</v>
      </c>
      <c r="D723" s="477"/>
      <c r="E723" s="459" t="e">
        <f>VLOOKUP(D723,'employee list'!$C:$E,2,0)</f>
        <v>#N/A</v>
      </c>
      <c r="F723" s="472"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25">
      <c r="C724" s="460"/>
      <c r="D724" s="478"/>
      <c r="E724" s="460"/>
      <c r="F724" s="472"/>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25">
      <c r="C725" s="461"/>
      <c r="D725" s="486"/>
      <c r="E725" s="461"/>
      <c r="F725" s="472"/>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25">
      <c r="C726" s="459" t="str">
        <f>IF(D726="","-",SUBTOTAL(3,$D$24:D726))</f>
        <v>-</v>
      </c>
      <c r="D726" s="477"/>
      <c r="E726" s="459" t="e">
        <f>VLOOKUP(D726,'employee list'!$C:$E,2,0)</f>
        <v>#N/A</v>
      </c>
      <c r="F726" s="472"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25">
      <c r="C727" s="460"/>
      <c r="D727" s="478"/>
      <c r="E727" s="460"/>
      <c r="F727" s="472"/>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25">
      <c r="C728" s="461"/>
      <c r="D728" s="486"/>
      <c r="E728" s="461"/>
      <c r="F728" s="472"/>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25">
      <c r="C729" s="459" t="str">
        <f>IF(D729="","-",SUBTOTAL(3,$D$24:D729))</f>
        <v>-</v>
      </c>
      <c r="D729" s="477"/>
      <c r="E729" s="459" t="e">
        <f>VLOOKUP(D729,'employee list'!$C:$E,2,0)</f>
        <v>#N/A</v>
      </c>
      <c r="F729" s="472"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25">
      <c r="C730" s="460"/>
      <c r="D730" s="478"/>
      <c r="E730" s="460"/>
      <c r="F730" s="472"/>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25">
      <c r="C731" s="461"/>
      <c r="D731" s="486"/>
      <c r="E731" s="461"/>
      <c r="F731" s="472"/>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25">
      <c r="C732" s="459" t="str">
        <f>IF(D732="","-",SUBTOTAL(3,$D$24:D732))</f>
        <v>-</v>
      </c>
      <c r="D732" s="477"/>
      <c r="E732" s="459" t="e">
        <f>VLOOKUP(D732,'employee list'!$C:$E,2,0)</f>
        <v>#N/A</v>
      </c>
      <c r="F732" s="472"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25">
      <c r="C733" s="460"/>
      <c r="D733" s="478"/>
      <c r="E733" s="460"/>
      <c r="F733" s="472"/>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25">
      <c r="C734" s="461"/>
      <c r="D734" s="486"/>
      <c r="E734" s="461"/>
      <c r="F734" s="472"/>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25">
      <c r="C735" s="459" t="str">
        <f>IF(D735="","-",SUBTOTAL(3,$D$24:D735))</f>
        <v>-</v>
      </c>
      <c r="D735" s="477"/>
      <c r="E735" s="459" t="e">
        <f>VLOOKUP(D735,'employee list'!$C:$E,2,0)</f>
        <v>#N/A</v>
      </c>
      <c r="F735" s="472"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25">
      <c r="C736" s="460"/>
      <c r="D736" s="478"/>
      <c r="E736" s="460"/>
      <c r="F736" s="472"/>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25">
      <c r="C737" s="461"/>
      <c r="D737" s="486"/>
      <c r="E737" s="461"/>
      <c r="F737" s="472"/>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25">
      <c r="C738" s="459" t="str">
        <f>IF(D738="","-",SUBTOTAL(3,$D$24:D738))</f>
        <v>-</v>
      </c>
      <c r="D738" s="477"/>
      <c r="E738" s="459" t="e">
        <f>VLOOKUP(D738,'employee list'!$C:$E,2,0)</f>
        <v>#N/A</v>
      </c>
      <c r="F738" s="472"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25">
      <c r="C739" s="460"/>
      <c r="D739" s="478"/>
      <c r="E739" s="460"/>
      <c r="F739" s="472"/>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25">
      <c r="C740" s="461"/>
      <c r="D740" s="486"/>
      <c r="E740" s="461"/>
      <c r="F740" s="472"/>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30"/>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1027" priority="749"/>
  </conditionalFormatting>
  <conditionalFormatting sqref="H17:J17 L17:OI17">
    <cfRule type="cellIs" dxfId="1026" priority="740" operator="lessThan">
      <formula>0.9</formula>
    </cfRule>
  </conditionalFormatting>
  <conditionalFormatting sqref="I24:I740">
    <cfRule type="expression" dxfId="1025"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24" priority="743">
      <formula>J$23="Sun"</formula>
    </cfRule>
    <cfRule type="expression" dxfId="1023" priority="742">
      <formula>J$23="Sat"</formula>
    </cfRule>
  </conditionalFormatting>
  <conditionalFormatting sqref="L306:AH306 KR324:LL353 LN324:LV353 KR366:LL428 LN366:LV428 KV430:LL430 LN430:LV430">
    <cfRule type="expression" dxfId="1022" priority="662">
      <formula>L$23="Sun"</formula>
    </cfRule>
    <cfRule type="expression" dxfId="1021" priority="663">
      <formula>L$23="Sat"</formula>
    </cfRule>
  </conditionalFormatting>
  <conditionalFormatting sqref="L309:AH309">
    <cfRule type="expression" dxfId="1020" priority="636">
      <formula>L$23="Sun"</formula>
    </cfRule>
    <cfRule type="expression" dxfId="1019" priority="637">
      <formula>L$23="Sat"</formula>
    </cfRule>
  </conditionalFormatting>
  <conditionalFormatting sqref="L22:AP23 AS22:BU23 DE22:EH23 FR22:GU23 JL22:KO23 LY22:NB23">
    <cfRule type="expression" dxfId="1018" priority="741">
      <formula>L$22=TODAY()</formula>
    </cfRule>
  </conditionalFormatting>
  <conditionalFormatting sqref="L204:AP239">
    <cfRule type="expression" dxfId="1017" priority="729">
      <formula>L$23="Sat"</formula>
    </cfRule>
    <cfRule type="expression" dxfId="1016" priority="728">
      <formula>L$23="Sun"</formula>
    </cfRule>
  </conditionalFormatting>
  <conditionalFormatting sqref="L283:AP284">
    <cfRule type="expression" dxfId="1015" priority="719">
      <formula>L$23="Sat"</formula>
    </cfRule>
    <cfRule type="expression" dxfId="1014" priority="718">
      <formula>L$23="Sun"</formula>
    </cfRule>
  </conditionalFormatting>
  <conditionalFormatting sqref="L286:AP287">
    <cfRule type="expression" dxfId="1013" priority="712">
      <formula>L$23="Sun"</formula>
    </cfRule>
    <cfRule type="expression" dxfId="1012" priority="713">
      <formula>L$23="Sat"</formula>
    </cfRule>
  </conditionalFormatting>
  <conditionalFormatting sqref="L289:AP290">
    <cfRule type="expression" dxfId="1011" priority="707">
      <formula>L$23="Sat"</formula>
    </cfRule>
    <cfRule type="expression" dxfId="1010" priority="706">
      <formula>L$23="Sun"</formula>
    </cfRule>
  </conditionalFormatting>
  <conditionalFormatting sqref="L292:AP293">
    <cfRule type="expression" dxfId="1009" priority="701">
      <formula>L$23="Sat"</formula>
    </cfRule>
    <cfRule type="expression" dxfId="1008" priority="700">
      <formula>L$23="Sun"</formula>
    </cfRule>
  </conditionalFormatting>
  <conditionalFormatting sqref="L295:AP296">
    <cfRule type="expression" dxfId="1007" priority="695">
      <formula>L$23="Sat"</formula>
    </cfRule>
    <cfRule type="expression" dxfId="1006" priority="694">
      <formula>L$23="Sun"</formula>
    </cfRule>
  </conditionalFormatting>
  <conditionalFormatting sqref="L298:AP299">
    <cfRule type="expression" dxfId="1005" priority="688">
      <formula>L$23="Sun"</formula>
    </cfRule>
    <cfRule type="expression" dxfId="1004" priority="689">
      <formula>L$23="Sat"</formula>
    </cfRule>
  </conditionalFormatting>
  <conditionalFormatting sqref="L301:AP302">
    <cfRule type="expression" dxfId="1003" priority="682">
      <formula>L$23="Sun"</formula>
    </cfRule>
    <cfRule type="expression" dxfId="1002" priority="683">
      <formula>L$23="Sat"</formula>
    </cfRule>
  </conditionalFormatting>
  <conditionalFormatting sqref="L304:AP305">
    <cfRule type="expression" dxfId="1001" priority="677">
      <formula>L$23="Sat"</formula>
    </cfRule>
    <cfRule type="expression" dxfId="1000" priority="676">
      <formula>L$23="Sun"</formula>
    </cfRule>
  </conditionalFormatting>
  <conditionalFormatting sqref="L307:AP308">
    <cfRule type="expression" dxfId="999" priority="656">
      <formula>L$23="Sun"</formula>
    </cfRule>
    <cfRule type="expression" dxfId="998" priority="657">
      <formula>L$23="Sat"</formula>
    </cfRule>
  </conditionalFormatting>
  <conditionalFormatting sqref="X29 X53 AI267 AI270 AI273 AI276 AI279">
    <cfRule type="expression" dxfId="997" priority="744">
      <formula>Y$23="Sat"</formula>
    </cfRule>
    <cfRule type="expression" dxfId="996" priority="745">
      <formula>Y$23="Sun"</formula>
    </cfRule>
  </conditionalFormatting>
  <conditionalFormatting sqref="AI282">
    <cfRule type="expression" dxfId="995" priority="723">
      <formula>AJ$23="Sun"</formula>
    </cfRule>
    <cfRule type="expression" dxfId="994" priority="722">
      <formula>AJ$23="Sat"</formula>
    </cfRule>
  </conditionalFormatting>
  <conditionalFormatting sqref="AI285">
    <cfRule type="expression" dxfId="993" priority="716">
      <formula>AJ$23="Sat"</formula>
    </cfRule>
    <cfRule type="expression" dxfId="992" priority="717">
      <formula>AJ$23="Sun"</formula>
    </cfRule>
  </conditionalFormatting>
  <conditionalFormatting sqref="AI288">
    <cfRule type="expression" dxfId="991" priority="711">
      <formula>AJ$23="Sun"</formula>
    </cfRule>
    <cfRule type="expression" dxfId="990" priority="710">
      <formula>AJ$23="Sat"</formula>
    </cfRule>
  </conditionalFormatting>
  <conditionalFormatting sqref="AI291">
    <cfRule type="expression" dxfId="989" priority="704">
      <formula>AJ$23="Sat"</formula>
    </cfRule>
    <cfRule type="expression" dxfId="988" priority="705">
      <formula>AJ$23="Sun"</formula>
    </cfRule>
  </conditionalFormatting>
  <conditionalFormatting sqref="AI294">
    <cfRule type="expression" dxfId="987" priority="698">
      <formula>AJ$23="Sat"</formula>
    </cfRule>
    <cfRule type="expression" dxfId="986" priority="699">
      <formula>AJ$23="Sun"</formula>
    </cfRule>
  </conditionalFormatting>
  <conditionalFormatting sqref="AI297">
    <cfRule type="expression" dxfId="985" priority="693">
      <formula>AJ$23="Sun"</formula>
    </cfRule>
    <cfRule type="expression" dxfId="984" priority="692">
      <formula>AJ$23="Sat"</formula>
    </cfRule>
  </conditionalFormatting>
  <conditionalFormatting sqref="AI300">
    <cfRule type="expression" dxfId="983" priority="687">
      <formula>AJ$23="Sun"</formula>
    </cfRule>
    <cfRule type="expression" dxfId="982" priority="686">
      <formula>AJ$23="Sat"</formula>
    </cfRule>
  </conditionalFormatting>
  <conditionalFormatting sqref="AI303">
    <cfRule type="expression" dxfId="981" priority="681">
      <formula>AJ$23="Sun"</formula>
    </cfRule>
    <cfRule type="expression" dxfId="980" priority="680">
      <formula>AJ$23="Sat"</formula>
    </cfRule>
  </conditionalFormatting>
  <conditionalFormatting sqref="AI306">
    <cfRule type="expression" dxfId="979" priority="660">
      <formula>AJ$23="Sat"</formula>
    </cfRule>
    <cfRule type="expression" dxfId="978" priority="661">
      <formula>AJ$23="Sun"</formula>
    </cfRule>
  </conditionalFormatting>
  <conditionalFormatting sqref="AI309">
    <cfRule type="expression" dxfId="977" priority="635">
      <formula>AJ$23="Sun"</formula>
    </cfRule>
    <cfRule type="expression" dxfId="976" priority="634">
      <formula>AJ$23="Sat"</formula>
    </cfRule>
  </conditionalFormatting>
  <conditionalFormatting sqref="AK282:AP282">
    <cfRule type="expression" dxfId="975" priority="721">
      <formula>AK$23="Sun"</formula>
    </cfRule>
    <cfRule type="expression" dxfId="974" priority="720">
      <formula>AK$23="Sat"</formula>
    </cfRule>
  </conditionalFormatting>
  <conditionalFormatting sqref="AK285:AP285">
    <cfRule type="expression" dxfId="973" priority="715">
      <formula>AK$23="Sun"</formula>
    </cfRule>
    <cfRule type="expression" dxfId="972" priority="714">
      <formula>AK$23="Sat"</formula>
    </cfRule>
  </conditionalFormatting>
  <conditionalFormatting sqref="AK288:AP288">
    <cfRule type="expression" dxfId="971" priority="709">
      <formula>AK$23="Sun"</formula>
    </cfRule>
    <cfRule type="expression" dxfId="970" priority="708">
      <formula>AK$23="Sat"</formula>
    </cfRule>
  </conditionalFormatting>
  <conditionalFormatting sqref="AK291:AP291">
    <cfRule type="expression" dxfId="969" priority="702">
      <formula>AK$23="Sat"</formula>
    </cfRule>
    <cfRule type="expression" dxfId="968" priority="703">
      <formula>AK$23="Sun"</formula>
    </cfRule>
  </conditionalFormatting>
  <conditionalFormatting sqref="AK294:AP294">
    <cfRule type="expression" dxfId="967" priority="696">
      <formula>AK$23="Sat"</formula>
    </cfRule>
    <cfRule type="expression" dxfId="966" priority="697">
      <formula>AK$23="Sun"</formula>
    </cfRule>
  </conditionalFormatting>
  <conditionalFormatting sqref="AK297:AP297">
    <cfRule type="expression" dxfId="965" priority="691">
      <formula>AK$23="Sun"</formula>
    </cfRule>
    <cfRule type="expression" dxfId="964" priority="690">
      <formula>AK$23="Sat"</formula>
    </cfRule>
  </conditionalFormatting>
  <conditionalFormatting sqref="AK300:AP300">
    <cfRule type="expression" dxfId="963" priority="685">
      <formula>AK$23="Sun"</formula>
    </cfRule>
    <cfRule type="expression" dxfId="962" priority="684">
      <formula>AK$23="Sat"</formula>
    </cfRule>
  </conditionalFormatting>
  <conditionalFormatting sqref="AK303:AP303">
    <cfRule type="expression" dxfId="961" priority="678">
      <formula>AK$23="Sat"</formula>
    </cfRule>
    <cfRule type="expression" dxfId="960" priority="679">
      <formula>AK$23="Sun"</formula>
    </cfRule>
  </conditionalFormatting>
  <conditionalFormatting sqref="AK306:AP306">
    <cfRule type="expression" dxfId="959" priority="659">
      <formula>AK$23="Sun"</formula>
    </cfRule>
    <cfRule type="expression" dxfId="958" priority="658">
      <formula>AK$23="Sat"</formula>
    </cfRule>
  </conditionalFormatting>
  <conditionalFormatting sqref="AK309:AP309">
    <cfRule type="expression" dxfId="957" priority="633">
      <formula>AK$23="Sun"</formula>
    </cfRule>
    <cfRule type="expression" dxfId="956"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55" priority="732">
      <formula>K24&gt;40</formula>
    </cfRule>
  </conditionalFormatting>
  <conditionalFormatting sqref="AR297">
    <cfRule type="expression" dxfId="954" priority="672">
      <formula>AR$23="Sat"</formula>
    </cfRule>
    <cfRule type="expression" dxfId="953" priority="673">
      <formula>AR$23="Sun"</formula>
    </cfRule>
  </conditionalFormatting>
  <conditionalFormatting sqref="AR300">
    <cfRule type="expression" dxfId="952" priority="671">
      <formula>AR$23="Sun"</formula>
    </cfRule>
    <cfRule type="expression" dxfId="951" priority="670">
      <formula>AR$23="Sat"</formula>
    </cfRule>
  </conditionalFormatting>
  <conditionalFormatting sqref="AR303">
    <cfRule type="expression" dxfId="950" priority="669">
      <formula>AR$23="Sun"</formula>
    </cfRule>
    <cfRule type="expression" dxfId="949" priority="668">
      <formula>AR$23="Sat"</formula>
    </cfRule>
  </conditionalFormatting>
  <conditionalFormatting sqref="AR306">
    <cfRule type="expression" dxfId="948" priority="655">
      <formula>AR$23="Sun"</formula>
    </cfRule>
    <cfRule type="expression" dxfId="947" priority="654">
      <formula>AR$23="Sat"</formula>
    </cfRule>
  </conditionalFormatting>
  <conditionalFormatting sqref="AR309">
    <cfRule type="expression" dxfId="946" priority="631">
      <formula>AR$23="Sun"</formula>
    </cfRule>
    <cfRule type="expression" dxfId="945" priority="630">
      <formula>AR$23="Sat"</formula>
    </cfRule>
  </conditionalFormatting>
  <conditionalFormatting sqref="AS307:BJ308">
    <cfRule type="expression" dxfId="944" priority="667">
      <formula>AS$23="Sun"</formula>
    </cfRule>
    <cfRule type="expression" dxfId="943" priority="666">
      <formula>AS$23="Sat"</formula>
    </cfRule>
  </conditionalFormatting>
  <conditionalFormatting sqref="AS310:BJ311">
    <cfRule type="expression" dxfId="942" priority="629">
      <formula>AS$23="Sun"</formula>
    </cfRule>
    <cfRule type="expression" dxfId="941" priority="628">
      <formula>AS$23="Sat"</formula>
    </cfRule>
  </conditionalFormatting>
  <conditionalFormatting sqref="AS204:BU271">
    <cfRule type="expression" dxfId="940" priority="726">
      <formula>AS$23="Sun"</formula>
    </cfRule>
    <cfRule type="expression" dxfId="939" priority="727">
      <formula>AS$23="Sat"</formula>
    </cfRule>
  </conditionalFormatting>
  <conditionalFormatting sqref="AS273:BU305">
    <cfRule type="expression" dxfId="938" priority="674">
      <formula>AS$23="Sun"</formula>
    </cfRule>
    <cfRule type="expression" dxfId="937" priority="675">
      <formula>AS$23="Sat"</formula>
    </cfRule>
  </conditionalFormatting>
  <conditionalFormatting sqref="AT306:AT311 AV306:AV311 BB306:BB311 BD306:BD311 BF306:BF311 BH306:BH311 BJ306:BJ311 AX307:AX308 AZ307:AZ308 AX310:AX311 AZ310:AZ311">
    <cfRule type="expression" dxfId="936" priority="665">
      <formula>AT306&gt;20</formula>
    </cfRule>
  </conditionalFormatting>
  <conditionalFormatting sqref="AT306:AT311 AV306:AV311 BB306:BB311 BD306:BD311 BF306:BF311 BH306:BH311 BJ306:BJ311 AX310:AX311 AZ310:AZ311 AX307:AX308 AZ307:AZ308">
    <cfRule type="expression" dxfId="935" priority="664">
      <formula>AT306&gt;40</formula>
    </cfRule>
  </conditionalFormatting>
  <conditionalFormatting sqref="BV434:CB434 CD434:EK434 EO434:KX434">
    <cfRule type="expression" dxfId="934" priority="577">
      <formula>BV$23="Sun"</formula>
    </cfRule>
    <cfRule type="expression" dxfId="933" priority="576">
      <formula>BV$23="Sat"</formula>
    </cfRule>
  </conditionalFormatting>
  <conditionalFormatting sqref="BV437:CB437 CD437:EK437 EO437:KX437">
    <cfRule type="expression" dxfId="932" priority="571">
      <formula>BV$23="Sun"</formula>
    </cfRule>
    <cfRule type="expression" dxfId="931" priority="570">
      <formula>BV$23="Sat"</formula>
    </cfRule>
  </conditionalFormatting>
  <conditionalFormatting sqref="BV440:CB440 CD440:EK440 EO440:KX440">
    <cfRule type="expression" dxfId="930" priority="565">
      <formula>BV$23="Sun"</formula>
    </cfRule>
    <cfRule type="expression" dxfId="929" priority="564">
      <formula>BV$23="Sat"</formula>
    </cfRule>
  </conditionalFormatting>
  <conditionalFormatting sqref="BV443:CB443 CD443:EK443 EO443:KX443">
    <cfRule type="expression" dxfId="928" priority="559">
      <formula>BV$23="Sun"</formula>
    </cfRule>
    <cfRule type="expression" dxfId="927" priority="558">
      <formula>BV$23="Sat"</formula>
    </cfRule>
  </conditionalFormatting>
  <conditionalFormatting sqref="BV446:CB446 CD446:EK446 EO446:LA446">
    <cfRule type="expression" dxfId="926" priority="553">
      <formula>BV$23="Sun"</formula>
    </cfRule>
    <cfRule type="expression" dxfId="925" priority="552">
      <formula>BV$23="Sat"</formula>
    </cfRule>
  </conditionalFormatting>
  <conditionalFormatting sqref="BV449:CB449 CD449:EK449">
    <cfRule type="expression" dxfId="924" priority="547">
      <formula>BV$23="Sun"</formula>
    </cfRule>
    <cfRule type="expression" dxfId="923" priority="546">
      <formula>BV$23="Sat"</formula>
    </cfRule>
  </conditionalFormatting>
  <conditionalFormatting sqref="BV452:CB452 CD452:EK452">
    <cfRule type="expression" dxfId="922" priority="542">
      <formula>BV$23="Sun"</formula>
    </cfRule>
    <cfRule type="expression" dxfId="921" priority="541">
      <formula>BV$23="Sat"</formula>
    </cfRule>
  </conditionalFormatting>
  <conditionalFormatting sqref="BV455:CB455 CD455:EK455">
    <cfRule type="expression" dxfId="920" priority="538">
      <formula>BV$23="Sun"</formula>
    </cfRule>
    <cfRule type="expression" dxfId="919" priority="537">
      <formula>BV$23="Sat"</formula>
    </cfRule>
  </conditionalFormatting>
  <conditionalFormatting sqref="BV458:CB458 CD458:EK458">
    <cfRule type="expression" dxfId="918" priority="534">
      <formula>BV$23="Sun"</formula>
    </cfRule>
    <cfRule type="expression" dxfId="917" priority="533">
      <formula>BV$23="Sat"</formula>
    </cfRule>
  </conditionalFormatting>
  <conditionalFormatting sqref="BV461:CB461 CD461:EK461">
    <cfRule type="expression" dxfId="916" priority="530">
      <formula>BV$23="Sun"</formula>
    </cfRule>
    <cfRule type="expression" dxfId="915" priority="529">
      <formula>BV$23="Sat"</formula>
    </cfRule>
  </conditionalFormatting>
  <conditionalFormatting sqref="BV464:CB464 CD464:EK464">
    <cfRule type="expression" dxfId="914" priority="526">
      <formula>BV$23="Sun"</formula>
    </cfRule>
    <cfRule type="expression" dxfId="913" priority="525">
      <formula>BV$23="Sat"</formula>
    </cfRule>
  </conditionalFormatting>
  <conditionalFormatting sqref="BV467:CB467 CD467:EK467">
    <cfRule type="expression" dxfId="912" priority="522">
      <formula>BV$23="Sun"</formula>
    </cfRule>
    <cfRule type="expression" dxfId="911" priority="521">
      <formula>BV$23="Sat"</formula>
    </cfRule>
  </conditionalFormatting>
  <conditionalFormatting sqref="BV470:CB470 CD470:EK470">
    <cfRule type="expression" dxfId="910" priority="518">
      <formula>BV$23="Sun"</formula>
    </cfRule>
    <cfRule type="expression" dxfId="909" priority="517">
      <formula>BV$23="Sat"</formula>
    </cfRule>
  </conditionalFormatting>
  <conditionalFormatting sqref="BV473:CB473 CD473:EK473">
    <cfRule type="expression" dxfId="908" priority="514">
      <formula>BV$23="Sun"</formula>
    </cfRule>
    <cfRule type="expression" dxfId="907" priority="513">
      <formula>BV$23="Sat"</formula>
    </cfRule>
  </conditionalFormatting>
  <conditionalFormatting sqref="BV476:CB476 CD476:EK476">
    <cfRule type="expression" dxfId="906" priority="510">
      <formula>BV$23="Sun"</formula>
    </cfRule>
    <cfRule type="expression" dxfId="905" priority="509">
      <formula>BV$23="Sat"</formula>
    </cfRule>
  </conditionalFormatting>
  <conditionalFormatting sqref="BV479:CB479 CD479:EK479">
    <cfRule type="expression" dxfId="904" priority="506">
      <formula>BV$23="Sun"</formula>
    </cfRule>
    <cfRule type="expression" dxfId="903" priority="505">
      <formula>BV$23="Sat"</formula>
    </cfRule>
  </conditionalFormatting>
  <conditionalFormatting sqref="BV482:CB482 CD482:EK482">
    <cfRule type="expression" dxfId="902" priority="502">
      <formula>BV$23="Sun"</formula>
    </cfRule>
    <cfRule type="expression" dxfId="901" priority="501">
      <formula>BV$23="Sat"</formula>
    </cfRule>
  </conditionalFormatting>
  <conditionalFormatting sqref="BV485:CB485 CD485:EK485">
    <cfRule type="expression" dxfId="900" priority="497">
      <formula>BV$23="Sat"</formula>
    </cfRule>
    <cfRule type="expression" dxfId="899" priority="498">
      <formula>BV$23="Sun"</formula>
    </cfRule>
  </conditionalFormatting>
  <conditionalFormatting sqref="BV488:CB488 CD488:EK488">
    <cfRule type="expression" dxfId="898" priority="494">
      <formula>BV$23="Sun"</formula>
    </cfRule>
    <cfRule type="expression" dxfId="897" priority="493">
      <formula>BV$23="Sat"</formula>
    </cfRule>
  </conditionalFormatting>
  <conditionalFormatting sqref="BV491:CB491 CD491:EK491">
    <cfRule type="expression" dxfId="896" priority="489">
      <formula>BV$23="Sat"</formula>
    </cfRule>
    <cfRule type="expression" dxfId="895" priority="490">
      <formula>BV$23="Sun"</formula>
    </cfRule>
  </conditionalFormatting>
  <conditionalFormatting sqref="BV494:CB494 CD494:EK494">
    <cfRule type="expression" dxfId="894" priority="485">
      <formula>BV$23="Sat"</formula>
    </cfRule>
    <cfRule type="expression" dxfId="893" priority="486">
      <formula>BV$23="Sun"</formula>
    </cfRule>
  </conditionalFormatting>
  <conditionalFormatting sqref="BV497:CB497 CD497:EK497">
    <cfRule type="expression" dxfId="892" priority="482">
      <formula>BV$23="Sun"</formula>
    </cfRule>
    <cfRule type="expression" dxfId="891" priority="481">
      <formula>BV$23="Sat"</formula>
    </cfRule>
  </conditionalFormatting>
  <conditionalFormatting sqref="BV500:CB500 CD500:EK500">
    <cfRule type="expression" dxfId="890" priority="478">
      <formula>BV$23="Sun"</formula>
    </cfRule>
    <cfRule type="expression" dxfId="889" priority="477">
      <formula>BV$23="Sat"</formula>
    </cfRule>
  </conditionalFormatting>
  <conditionalFormatting sqref="BV503:CB503 CD503:EK503">
    <cfRule type="expression" dxfId="888" priority="474">
      <formula>BV$23="Sun"</formula>
    </cfRule>
    <cfRule type="expression" dxfId="887" priority="473">
      <formula>BV$23="Sat"</formula>
    </cfRule>
  </conditionalFormatting>
  <conditionalFormatting sqref="BV506:CB506 CD506:EK506">
    <cfRule type="expression" dxfId="886" priority="470">
      <formula>BV$23="Sun"</formula>
    </cfRule>
    <cfRule type="expression" dxfId="885" priority="469">
      <formula>BV$23="Sat"</formula>
    </cfRule>
  </conditionalFormatting>
  <conditionalFormatting sqref="BV509:CB509 CD509:EK509">
    <cfRule type="expression" dxfId="884" priority="466">
      <formula>BV$23="Sun"</formula>
    </cfRule>
    <cfRule type="expression" dxfId="883" priority="465">
      <formula>BV$23="Sat"</formula>
    </cfRule>
  </conditionalFormatting>
  <conditionalFormatting sqref="BV512:CB512 CD512:EK512">
    <cfRule type="expression" dxfId="882" priority="462">
      <formula>BV$23="Sun"</formula>
    </cfRule>
    <cfRule type="expression" dxfId="881" priority="461">
      <formula>BV$23="Sat"</formula>
    </cfRule>
  </conditionalFormatting>
  <conditionalFormatting sqref="BV515:CB515 CD515:EK515">
    <cfRule type="expression" dxfId="880" priority="458">
      <formula>BV$23="Sun"</formula>
    </cfRule>
    <cfRule type="expression" dxfId="879" priority="457">
      <formula>BV$23="Sat"</formula>
    </cfRule>
  </conditionalFormatting>
  <conditionalFormatting sqref="BV518:CB518 CD518:EK518">
    <cfRule type="expression" dxfId="878" priority="454">
      <formula>BV$23="Sun"</formula>
    </cfRule>
    <cfRule type="expression" dxfId="877" priority="453">
      <formula>BV$23="Sat"</formula>
    </cfRule>
  </conditionalFormatting>
  <conditionalFormatting sqref="BV521:CB521 CD521:EK521">
    <cfRule type="expression" dxfId="876" priority="449">
      <formula>BV$23="Sat"</formula>
    </cfRule>
    <cfRule type="expression" dxfId="875" priority="450">
      <formula>BV$23="Sun"</formula>
    </cfRule>
  </conditionalFormatting>
  <conditionalFormatting sqref="BV524:CB524 CD524:EK524">
    <cfRule type="expression" dxfId="874" priority="445">
      <formula>BV$23="Sat"</formula>
    </cfRule>
    <cfRule type="expression" dxfId="873" priority="446">
      <formula>BV$23="Sun"</formula>
    </cfRule>
  </conditionalFormatting>
  <conditionalFormatting sqref="BV527:CB527 CD527:EK527">
    <cfRule type="expression" dxfId="872" priority="442">
      <formula>BV$23="Sun"</formula>
    </cfRule>
    <cfRule type="expression" dxfId="871" priority="441">
      <formula>BV$23="Sat"</formula>
    </cfRule>
  </conditionalFormatting>
  <conditionalFormatting sqref="BV530:CB530 CD530:EK530">
    <cfRule type="expression" dxfId="870" priority="438">
      <formula>BV$23="Sun"</formula>
    </cfRule>
    <cfRule type="expression" dxfId="869" priority="437">
      <formula>BV$23="Sat"</formula>
    </cfRule>
  </conditionalFormatting>
  <conditionalFormatting sqref="BV533:CB533 CD533:EK533">
    <cfRule type="expression" dxfId="868" priority="434">
      <formula>BV$23="Sun"</formula>
    </cfRule>
    <cfRule type="expression" dxfId="867" priority="433">
      <formula>BV$23="Sat"</formula>
    </cfRule>
  </conditionalFormatting>
  <conditionalFormatting sqref="BV536:CB536 CD536:EK536">
    <cfRule type="expression" dxfId="866" priority="430">
      <formula>BV$23="Sun"</formula>
    </cfRule>
    <cfRule type="expression" dxfId="865" priority="429">
      <formula>BV$23="Sat"</formula>
    </cfRule>
  </conditionalFormatting>
  <conditionalFormatting sqref="BV539:CB539 CD539:EK539">
    <cfRule type="expression" dxfId="864" priority="426">
      <formula>BV$23="Sun"</formula>
    </cfRule>
    <cfRule type="expression" dxfId="863" priority="425">
      <formula>BV$23="Sat"</formula>
    </cfRule>
  </conditionalFormatting>
  <conditionalFormatting sqref="BV542:CB542 CD542:EK542">
    <cfRule type="expression" dxfId="862" priority="422">
      <formula>BV$23="Sun"</formula>
    </cfRule>
    <cfRule type="expression" dxfId="861" priority="421">
      <formula>BV$23="Sat"</formula>
    </cfRule>
  </conditionalFormatting>
  <conditionalFormatting sqref="BV545:CB545 CD545:EK545">
    <cfRule type="expression" dxfId="860" priority="418">
      <formula>BV$23="Sun"</formula>
    </cfRule>
    <cfRule type="expression" dxfId="859" priority="417">
      <formula>BV$23="Sat"</formula>
    </cfRule>
  </conditionalFormatting>
  <conditionalFormatting sqref="BV548:CB548 CD548:EK548">
    <cfRule type="expression" dxfId="858" priority="414">
      <formula>BV$23="Sun"</formula>
    </cfRule>
    <cfRule type="expression" dxfId="857" priority="413">
      <formula>BV$23="Sat"</formula>
    </cfRule>
  </conditionalFormatting>
  <conditionalFormatting sqref="BV551:CB551 CD551:EK551">
    <cfRule type="expression" dxfId="856" priority="409">
      <formula>BV$23="Sat"</formula>
    </cfRule>
    <cfRule type="expression" dxfId="855" priority="410">
      <formula>BV$23="Sun"</formula>
    </cfRule>
  </conditionalFormatting>
  <conditionalFormatting sqref="BV554:CB554 CD554:EK554">
    <cfRule type="expression" dxfId="854" priority="405">
      <formula>BV$23="Sat"</formula>
    </cfRule>
    <cfRule type="expression" dxfId="853" priority="406">
      <formula>BV$23="Sun"</formula>
    </cfRule>
  </conditionalFormatting>
  <conditionalFormatting sqref="BV557:CB557 CD557:EK557">
    <cfRule type="expression" dxfId="852" priority="402">
      <formula>BV$23="Sun"</formula>
    </cfRule>
    <cfRule type="expression" dxfId="851" priority="401">
      <formula>BV$23="Sat"</formula>
    </cfRule>
  </conditionalFormatting>
  <conditionalFormatting sqref="BV560:CB560 CD560:EK560">
    <cfRule type="expression" dxfId="850" priority="397">
      <formula>BV$23="Sat"</formula>
    </cfRule>
    <cfRule type="expression" dxfId="849" priority="398">
      <formula>BV$23="Sun"</formula>
    </cfRule>
  </conditionalFormatting>
  <conditionalFormatting sqref="BV563:CB563 CD563:EK563">
    <cfRule type="expression" dxfId="848" priority="393">
      <formula>BV$23="Sat"</formula>
    </cfRule>
    <cfRule type="expression" dxfId="847" priority="394">
      <formula>BV$23="Sun"</formula>
    </cfRule>
  </conditionalFormatting>
  <conditionalFormatting sqref="BV566:CB566 CD566:EK566">
    <cfRule type="expression" dxfId="846" priority="389">
      <formula>BV$23="Sat"</formula>
    </cfRule>
    <cfRule type="expression" dxfId="845" priority="390">
      <formula>BV$23="Sun"</formula>
    </cfRule>
  </conditionalFormatting>
  <conditionalFormatting sqref="BV569:CB569 CD569:EK569">
    <cfRule type="expression" dxfId="844" priority="386">
      <formula>BV$23="Sun"</formula>
    </cfRule>
    <cfRule type="expression" dxfId="843" priority="385">
      <formula>BV$23="Sat"</formula>
    </cfRule>
  </conditionalFormatting>
  <conditionalFormatting sqref="BV572:CB572 CD572:EK572">
    <cfRule type="expression" dxfId="842" priority="381">
      <formula>BV$23="Sat"</formula>
    </cfRule>
    <cfRule type="expression" dxfId="841" priority="382">
      <formula>BV$23="Sun"</formula>
    </cfRule>
  </conditionalFormatting>
  <conditionalFormatting sqref="BV575:CB575 CD575:EK575">
    <cfRule type="expression" dxfId="840" priority="378">
      <formula>BV$23="Sun"</formula>
    </cfRule>
    <cfRule type="expression" dxfId="839" priority="377">
      <formula>BV$23="Sat"</formula>
    </cfRule>
  </conditionalFormatting>
  <conditionalFormatting sqref="BV578:CB578 CD578:EK578">
    <cfRule type="expression" dxfId="838" priority="374">
      <formula>BV$23="Sun"</formula>
    </cfRule>
    <cfRule type="expression" dxfId="837" priority="373">
      <formula>BV$23="Sat"</formula>
    </cfRule>
  </conditionalFormatting>
  <conditionalFormatting sqref="BV581:CB581 CD581:EK581">
    <cfRule type="expression" dxfId="836" priority="369">
      <formula>BV$23="Sat"</formula>
    </cfRule>
    <cfRule type="expression" dxfId="835" priority="370">
      <formula>BV$23="Sun"</formula>
    </cfRule>
  </conditionalFormatting>
  <conditionalFormatting sqref="BV584:CB584 CD584:EK584">
    <cfRule type="expression" dxfId="834" priority="366">
      <formula>BV$23="Sun"</formula>
    </cfRule>
    <cfRule type="expression" dxfId="833" priority="365">
      <formula>BV$23="Sat"</formula>
    </cfRule>
  </conditionalFormatting>
  <conditionalFormatting sqref="BV587:CB587 CD587:EK587">
    <cfRule type="expression" dxfId="832" priority="362">
      <formula>BV$23="Sun"</formula>
    </cfRule>
    <cfRule type="expression" dxfId="831" priority="361">
      <formula>BV$23="Sat"</formula>
    </cfRule>
  </conditionalFormatting>
  <conditionalFormatting sqref="BV590:CB590 CD590:EK590">
    <cfRule type="expression" dxfId="830" priority="357">
      <formula>BV$23="Sat"</formula>
    </cfRule>
    <cfRule type="expression" dxfId="829" priority="358">
      <formula>BV$23="Sun"</formula>
    </cfRule>
  </conditionalFormatting>
  <conditionalFormatting sqref="BV593:CB593 CD593:EK593">
    <cfRule type="expression" dxfId="828" priority="353">
      <formula>BV$23="Sat"</formula>
    </cfRule>
    <cfRule type="expression" dxfId="827" priority="354">
      <formula>BV$23="Sun"</formula>
    </cfRule>
  </conditionalFormatting>
  <conditionalFormatting sqref="BV596:CB596 CD596:EK596">
    <cfRule type="expression" dxfId="826" priority="350">
      <formula>BV$23="Sun"</formula>
    </cfRule>
    <cfRule type="expression" dxfId="825" priority="349">
      <formula>BV$23="Sat"</formula>
    </cfRule>
  </conditionalFormatting>
  <conditionalFormatting sqref="BV599:CB599 CD599:EK599">
    <cfRule type="expression" dxfId="824" priority="345">
      <formula>BV$23="Sat"</formula>
    </cfRule>
    <cfRule type="expression" dxfId="823" priority="346">
      <formula>BV$23="Sun"</formula>
    </cfRule>
  </conditionalFormatting>
  <conditionalFormatting sqref="BV602:CB602 CD602:EK602">
    <cfRule type="expression" dxfId="822" priority="342">
      <formula>BV$23="Sun"</formula>
    </cfRule>
    <cfRule type="expression" dxfId="821" priority="341">
      <formula>BV$23="Sat"</formula>
    </cfRule>
  </conditionalFormatting>
  <conditionalFormatting sqref="BV605:CB605 CD605:EK605">
    <cfRule type="expression" dxfId="820" priority="338">
      <formula>BV$23="Sun"</formula>
    </cfRule>
    <cfRule type="expression" dxfId="819" priority="337">
      <formula>BV$23="Sat"</formula>
    </cfRule>
  </conditionalFormatting>
  <conditionalFormatting sqref="BV608:CB608 CD608:EK608">
    <cfRule type="expression" dxfId="818" priority="334">
      <formula>BV$23="Sun"</formula>
    </cfRule>
    <cfRule type="expression" dxfId="817" priority="333">
      <formula>BV$23="Sat"</formula>
    </cfRule>
  </conditionalFormatting>
  <conditionalFormatting sqref="BV611:CB611 CD611:EK611">
    <cfRule type="expression" dxfId="816" priority="329">
      <formula>BV$23="Sat"</formula>
    </cfRule>
    <cfRule type="expression" dxfId="815" priority="330">
      <formula>BV$23="Sun"</formula>
    </cfRule>
  </conditionalFormatting>
  <conditionalFormatting sqref="BV614:CB614 CD614:EK614">
    <cfRule type="expression" dxfId="814" priority="326">
      <formula>BV$23="Sun"</formula>
    </cfRule>
    <cfRule type="expression" dxfId="813" priority="325">
      <formula>BV$23="Sat"</formula>
    </cfRule>
  </conditionalFormatting>
  <conditionalFormatting sqref="BV617:CB617 CD617:EK617">
    <cfRule type="expression" dxfId="812" priority="322">
      <formula>BV$23="Sun"</formula>
    </cfRule>
    <cfRule type="expression" dxfId="811" priority="321">
      <formula>BV$23="Sat"</formula>
    </cfRule>
  </conditionalFormatting>
  <conditionalFormatting sqref="BV620:CB620 CD620:EK620">
    <cfRule type="expression" dxfId="810" priority="318">
      <formula>BV$23="Sun"</formula>
    </cfRule>
    <cfRule type="expression" dxfId="809" priority="317">
      <formula>BV$23="Sat"</formula>
    </cfRule>
  </conditionalFormatting>
  <conditionalFormatting sqref="BV623:CB623 CD623:EK623">
    <cfRule type="expression" dxfId="808" priority="313">
      <formula>BV$23="Sat"</formula>
    </cfRule>
    <cfRule type="expression" dxfId="807" priority="314">
      <formula>BV$23="Sun"</formula>
    </cfRule>
  </conditionalFormatting>
  <conditionalFormatting sqref="BV626:CB626 CD626:EK626">
    <cfRule type="expression" dxfId="806" priority="309">
      <formula>BV$23="Sat"</formula>
    </cfRule>
    <cfRule type="expression" dxfId="805" priority="310">
      <formula>BV$23="Sun"</formula>
    </cfRule>
  </conditionalFormatting>
  <conditionalFormatting sqref="BV629:CB629 CD629:EK629">
    <cfRule type="expression" dxfId="804" priority="305">
      <formula>BV$23="Sat"</formula>
    </cfRule>
    <cfRule type="expression" dxfId="803" priority="306">
      <formula>BV$23="Sun"</formula>
    </cfRule>
  </conditionalFormatting>
  <conditionalFormatting sqref="BV632:CB632 CD632:EK632">
    <cfRule type="expression" dxfId="802" priority="302">
      <formula>BV$23="Sun"</formula>
    </cfRule>
    <cfRule type="expression" dxfId="801" priority="301">
      <formula>BV$23="Sat"</formula>
    </cfRule>
  </conditionalFormatting>
  <conditionalFormatting sqref="BV635:CB635 CD635:EK635">
    <cfRule type="expression" dxfId="800" priority="297">
      <formula>BV$23="Sat"</formula>
    </cfRule>
    <cfRule type="expression" dxfId="799" priority="298">
      <formula>BV$23="Sun"</formula>
    </cfRule>
  </conditionalFormatting>
  <conditionalFormatting sqref="BV638:CB638 CD638:EK638">
    <cfRule type="expression" dxfId="798" priority="294">
      <formula>BV$23="Sun"</formula>
    </cfRule>
    <cfRule type="expression" dxfId="797" priority="293">
      <formula>BV$23="Sat"</formula>
    </cfRule>
  </conditionalFormatting>
  <conditionalFormatting sqref="BV641:CB641 CD641:EK641">
    <cfRule type="expression" dxfId="796" priority="289">
      <formula>BV$23="Sat"</formula>
    </cfRule>
    <cfRule type="expression" dxfId="795" priority="290">
      <formula>BV$23="Sun"</formula>
    </cfRule>
  </conditionalFormatting>
  <conditionalFormatting sqref="BV644:CB644 CD644:EK644">
    <cfRule type="expression" dxfId="794" priority="286">
      <formula>BV$23="Sun"</formula>
    </cfRule>
    <cfRule type="expression" dxfId="793" priority="285">
      <formula>BV$23="Sat"</formula>
    </cfRule>
  </conditionalFormatting>
  <conditionalFormatting sqref="BV647:CB647 CD647:EK647">
    <cfRule type="expression" dxfId="792" priority="281">
      <formula>BV$23="Sat"</formula>
    </cfRule>
    <cfRule type="expression" dxfId="791" priority="282">
      <formula>BV$23="Sun"</formula>
    </cfRule>
  </conditionalFormatting>
  <conditionalFormatting sqref="BV650:CB650 CD650:EK650">
    <cfRule type="expression" dxfId="790" priority="278">
      <formula>BV$23="Sun"</formula>
    </cfRule>
    <cfRule type="expression" dxfId="789" priority="277">
      <formula>BV$23="Sat"</formula>
    </cfRule>
  </conditionalFormatting>
  <conditionalFormatting sqref="BV653:CB653 CD653:EK653">
    <cfRule type="expression" dxfId="788" priority="274">
      <formula>BV$23="Sun"</formula>
    </cfRule>
    <cfRule type="expression" dxfId="787" priority="273">
      <formula>BV$23="Sat"</formula>
    </cfRule>
  </conditionalFormatting>
  <conditionalFormatting sqref="BV656:CB656 CD656:EK656">
    <cfRule type="expression" dxfId="786" priority="269">
      <formula>BV$23="Sat"</formula>
    </cfRule>
    <cfRule type="expression" dxfId="785" priority="270">
      <formula>BV$23="Sun"</formula>
    </cfRule>
  </conditionalFormatting>
  <conditionalFormatting sqref="BV659:CB659 CD659:EK659">
    <cfRule type="expression" dxfId="784" priority="265">
      <formula>BV$23="Sat"</formula>
    </cfRule>
    <cfRule type="expression" dxfId="783" priority="266">
      <formula>BV$23="Sun"</formula>
    </cfRule>
  </conditionalFormatting>
  <conditionalFormatting sqref="BV662:CB662 CD662:EK662">
    <cfRule type="expression" dxfId="782" priority="262">
      <formula>BV$23="Sun"</formula>
    </cfRule>
    <cfRule type="expression" dxfId="781" priority="261">
      <formula>BV$23="Sat"</formula>
    </cfRule>
  </conditionalFormatting>
  <conditionalFormatting sqref="BV665:CB665 CD665:EK665">
    <cfRule type="expression" dxfId="780" priority="258">
      <formula>BV$23="Sun"</formula>
    </cfRule>
    <cfRule type="expression" dxfId="779" priority="257">
      <formula>BV$23="Sat"</formula>
    </cfRule>
  </conditionalFormatting>
  <conditionalFormatting sqref="BV668:CB668 CD668:EK668">
    <cfRule type="expression" dxfId="778" priority="254">
      <formula>BV$23="Sun"</formula>
    </cfRule>
    <cfRule type="expression" dxfId="777" priority="253">
      <formula>BV$23="Sat"</formula>
    </cfRule>
  </conditionalFormatting>
  <conditionalFormatting sqref="BV671:CB671 CD671:EK671">
    <cfRule type="expression" dxfId="776" priority="250">
      <formula>BV$23="Sun"</formula>
    </cfRule>
    <cfRule type="expression" dxfId="775" priority="249">
      <formula>BV$23="Sat"</formula>
    </cfRule>
  </conditionalFormatting>
  <conditionalFormatting sqref="BV674:CB674 CD674:EK674">
    <cfRule type="expression" dxfId="774" priority="246">
      <formula>BV$23="Sun"</formula>
    </cfRule>
    <cfRule type="expression" dxfId="773" priority="245">
      <formula>BV$23="Sat"</formula>
    </cfRule>
  </conditionalFormatting>
  <conditionalFormatting sqref="BV677:CB677 CD677:EK677">
    <cfRule type="expression" dxfId="772" priority="241">
      <formula>BV$23="Sat"</formula>
    </cfRule>
    <cfRule type="expression" dxfId="771" priority="242">
      <formula>BV$23="Sun"</formula>
    </cfRule>
  </conditionalFormatting>
  <conditionalFormatting sqref="BV680:CB680 CD680:EK680">
    <cfRule type="expression" dxfId="770" priority="237">
      <formula>BV$23="Sat"</formula>
    </cfRule>
    <cfRule type="expression" dxfId="769" priority="238">
      <formula>BV$23="Sun"</formula>
    </cfRule>
  </conditionalFormatting>
  <conditionalFormatting sqref="BV683:CB683 CD683:EK683">
    <cfRule type="expression" dxfId="768" priority="233">
      <formula>BV$23="Sat"</formula>
    </cfRule>
    <cfRule type="expression" dxfId="767" priority="234">
      <formula>BV$23="Sun"</formula>
    </cfRule>
  </conditionalFormatting>
  <conditionalFormatting sqref="BV686:CB686 CD686:EK686">
    <cfRule type="expression" dxfId="766" priority="229">
      <formula>BV$23="Sat"</formula>
    </cfRule>
    <cfRule type="expression" dxfId="765" priority="230">
      <formula>BV$23="Sun"</formula>
    </cfRule>
  </conditionalFormatting>
  <conditionalFormatting sqref="BV689:CB689 CD689:EK689">
    <cfRule type="expression" dxfId="764" priority="225">
      <formula>BV$23="Sat"</formula>
    </cfRule>
    <cfRule type="expression" dxfId="763" priority="226">
      <formula>BV$23="Sun"</formula>
    </cfRule>
  </conditionalFormatting>
  <conditionalFormatting sqref="BV692:CB692 CD692:EK692">
    <cfRule type="expression" dxfId="762" priority="221">
      <formula>BV$23="Sat"</formula>
    </cfRule>
    <cfRule type="expression" dxfId="761" priority="222">
      <formula>BV$23="Sun"</formula>
    </cfRule>
  </conditionalFormatting>
  <conditionalFormatting sqref="BV695:CB695 CD695:EK695">
    <cfRule type="expression" dxfId="760" priority="217">
      <formula>BV$23="Sat"</formula>
    </cfRule>
    <cfRule type="expression" dxfId="759" priority="218">
      <formula>BV$23="Sun"</formula>
    </cfRule>
  </conditionalFormatting>
  <conditionalFormatting sqref="BV698:CB698 CD698:EK698">
    <cfRule type="expression" dxfId="758" priority="214">
      <formula>BV$23="Sun"</formula>
    </cfRule>
    <cfRule type="expression" dxfId="757" priority="213">
      <formula>BV$23="Sat"</formula>
    </cfRule>
  </conditionalFormatting>
  <conditionalFormatting sqref="BV701:CB701 CD701:EK701">
    <cfRule type="expression" dxfId="756" priority="209">
      <formula>BV$23="Sat"</formula>
    </cfRule>
    <cfRule type="expression" dxfId="755" priority="210">
      <formula>BV$23="Sun"</formula>
    </cfRule>
  </conditionalFormatting>
  <conditionalFormatting sqref="BV704:CB704 CD704:EK704">
    <cfRule type="expression" dxfId="754" priority="205">
      <formula>BV$23="Sat"</formula>
    </cfRule>
    <cfRule type="expression" dxfId="753" priority="206">
      <formula>BV$23="Sun"</formula>
    </cfRule>
  </conditionalFormatting>
  <conditionalFormatting sqref="BV707:CB707 CD707:EK707">
    <cfRule type="expression" dxfId="752" priority="201">
      <formula>BV$23="Sat"</formula>
    </cfRule>
    <cfRule type="expression" dxfId="751" priority="202">
      <formula>BV$23="Sun"</formula>
    </cfRule>
  </conditionalFormatting>
  <conditionalFormatting sqref="BV710:CB710 CD710:EK710">
    <cfRule type="expression" dxfId="750" priority="198">
      <formula>BV$23="Sun"</formula>
    </cfRule>
    <cfRule type="expression" dxfId="749" priority="197">
      <formula>BV$23="Sat"</formula>
    </cfRule>
  </conditionalFormatting>
  <conditionalFormatting sqref="BV713:CB713 CD713:EK713">
    <cfRule type="expression" dxfId="748" priority="194">
      <formula>BV$23="Sun"</formula>
    </cfRule>
    <cfRule type="expression" dxfId="747" priority="193">
      <formula>BV$23="Sat"</formula>
    </cfRule>
  </conditionalFormatting>
  <conditionalFormatting sqref="BV716:CB716 CD716:EK716">
    <cfRule type="expression" dxfId="746" priority="190">
      <formula>BV$23="Sun"</formula>
    </cfRule>
    <cfRule type="expression" dxfId="745" priority="189">
      <formula>BV$23="Sat"</formula>
    </cfRule>
  </conditionalFormatting>
  <conditionalFormatting sqref="BV719:CB719 CD719:EK719">
    <cfRule type="expression" dxfId="744" priority="185">
      <formula>BV$23="Sat"</formula>
    </cfRule>
    <cfRule type="expression" dxfId="743" priority="186">
      <formula>BV$23="Sun"</formula>
    </cfRule>
  </conditionalFormatting>
  <conditionalFormatting sqref="BV722:CB722 CD722:EK722">
    <cfRule type="expression" dxfId="742" priority="182">
      <formula>BV$23="Sun"</formula>
    </cfRule>
    <cfRule type="expression" dxfId="741" priority="181">
      <formula>BV$23="Sat"</formula>
    </cfRule>
  </conditionalFormatting>
  <conditionalFormatting sqref="BV725:CB725 CD725:EK725">
    <cfRule type="expression" dxfId="740" priority="177">
      <formula>BV$23="Sat"</formula>
    </cfRule>
    <cfRule type="expression" dxfId="739" priority="178">
      <formula>BV$23="Sun"</formula>
    </cfRule>
  </conditionalFormatting>
  <conditionalFormatting sqref="BV728:CB728 CD728:EK728">
    <cfRule type="expression" dxfId="738" priority="173">
      <formula>BV$23="Sat"</formula>
    </cfRule>
    <cfRule type="expression" dxfId="737" priority="174">
      <formula>BV$23="Sun"</formula>
    </cfRule>
  </conditionalFormatting>
  <conditionalFormatting sqref="BV731:CB731 CD731:EK731">
    <cfRule type="expression" dxfId="736" priority="169">
      <formula>BV$23="Sat"</formula>
    </cfRule>
    <cfRule type="expression" dxfId="735" priority="170">
      <formula>BV$23="Sun"</formula>
    </cfRule>
  </conditionalFormatting>
  <conditionalFormatting sqref="BV734:CB734 CD734:EK734">
    <cfRule type="expression" dxfId="734" priority="166">
      <formula>BV$23="Sun"</formula>
    </cfRule>
    <cfRule type="expression" dxfId="733" priority="165">
      <formula>BV$23="Sat"</formula>
    </cfRule>
  </conditionalFormatting>
  <conditionalFormatting sqref="BV737:CB737 CD737:EK737">
    <cfRule type="expression" dxfId="732" priority="161">
      <formula>BV$23="Sat"</formula>
    </cfRule>
    <cfRule type="expression" dxfId="731" priority="162">
      <formula>BV$23="Sun"</formula>
    </cfRule>
  </conditionalFormatting>
  <conditionalFormatting sqref="BV740:CB740 CD740:EK740">
    <cfRule type="expression" dxfId="730" priority="154">
      <formula>BV$23="Sun"</formula>
    </cfRule>
    <cfRule type="expression" dxfId="729" priority="153">
      <formula>BV$23="Sat"</formula>
    </cfRule>
  </conditionalFormatting>
  <conditionalFormatting sqref="BV429:EK430">
    <cfRule type="expression" dxfId="728" priority="614">
      <formula>BV$23="Sat"</formula>
    </cfRule>
    <cfRule type="expression" dxfId="727" priority="615">
      <formula>BV$23="Sun"</formula>
    </cfRule>
  </conditionalFormatting>
  <conditionalFormatting sqref="BV432:EK433">
    <cfRule type="expression" dxfId="726" priority="572">
      <formula>BV$23="Sat"</formula>
    </cfRule>
    <cfRule type="expression" dxfId="725" priority="573">
      <formula>BV$23="Sun"</formula>
    </cfRule>
  </conditionalFormatting>
  <conditionalFormatting sqref="BV435:EK436">
    <cfRule type="expression" dxfId="724" priority="566">
      <formula>BV$23="Sat"</formula>
    </cfRule>
    <cfRule type="expression" dxfId="723" priority="567">
      <formula>BV$23="Sun"</formula>
    </cfRule>
  </conditionalFormatting>
  <conditionalFormatting sqref="BV438:EK439">
    <cfRule type="expression" dxfId="722" priority="560">
      <formula>BV$23="Sat"</formula>
    </cfRule>
    <cfRule type="expression" dxfId="721" priority="561">
      <formula>BV$23="Sun"</formula>
    </cfRule>
  </conditionalFormatting>
  <conditionalFormatting sqref="BV441:EK442">
    <cfRule type="expression" dxfId="720" priority="555">
      <formula>BV$23="Sun"</formula>
    </cfRule>
    <cfRule type="expression" dxfId="719" priority="554">
      <formula>BV$23="Sat"</formula>
    </cfRule>
  </conditionalFormatting>
  <conditionalFormatting sqref="BV444:EK445">
    <cfRule type="expression" dxfId="718" priority="549">
      <formula>BV$23="Sun"</formula>
    </cfRule>
    <cfRule type="expression" dxfId="717" priority="548">
      <formula>BV$23="Sat"</formula>
    </cfRule>
  </conditionalFormatting>
  <conditionalFormatting sqref="BV447:EK448">
    <cfRule type="expression" dxfId="716" priority="543">
      <formula>BV$23="Sat"</formula>
    </cfRule>
    <cfRule type="expression" dxfId="715" priority="544">
      <formula>BV$23="Sun"</formula>
    </cfRule>
  </conditionalFormatting>
  <conditionalFormatting sqref="BV450:EK451">
    <cfRule type="expression" dxfId="714" priority="539">
      <formula>BV$23="Sat"</formula>
    </cfRule>
    <cfRule type="expression" dxfId="713" priority="540">
      <formula>BV$23="Sun"</formula>
    </cfRule>
  </conditionalFormatting>
  <conditionalFormatting sqref="BV453:EK454">
    <cfRule type="expression" dxfId="712" priority="535">
      <formula>BV$23="Sat"</formula>
    </cfRule>
    <cfRule type="expression" dxfId="711" priority="536">
      <formula>BV$23="Sun"</formula>
    </cfRule>
  </conditionalFormatting>
  <conditionalFormatting sqref="BV456:EK457">
    <cfRule type="expression" dxfId="710" priority="532">
      <formula>BV$23="Sun"</formula>
    </cfRule>
    <cfRule type="expression" dxfId="709" priority="531">
      <formula>BV$23="Sat"</formula>
    </cfRule>
  </conditionalFormatting>
  <conditionalFormatting sqref="BV459:EK460">
    <cfRule type="expression" dxfId="708" priority="528">
      <formula>BV$23="Sun"</formula>
    </cfRule>
    <cfRule type="expression" dxfId="707" priority="527">
      <formula>BV$23="Sat"</formula>
    </cfRule>
  </conditionalFormatting>
  <conditionalFormatting sqref="BV462:EK463">
    <cfRule type="expression" dxfId="706" priority="523">
      <formula>BV$23="Sat"</formula>
    </cfRule>
    <cfRule type="expression" dxfId="705" priority="524">
      <formula>BV$23="Sun"</formula>
    </cfRule>
  </conditionalFormatting>
  <conditionalFormatting sqref="BV465:EK466">
    <cfRule type="expression" dxfId="704" priority="519">
      <formula>BV$23="Sat"</formula>
    </cfRule>
    <cfRule type="expression" dxfId="703" priority="520">
      <formula>BV$23="Sun"</formula>
    </cfRule>
  </conditionalFormatting>
  <conditionalFormatting sqref="BV468:EK469">
    <cfRule type="expression" dxfId="702" priority="516">
      <formula>BV$23="Sun"</formula>
    </cfRule>
    <cfRule type="expression" dxfId="701" priority="515">
      <formula>BV$23="Sat"</formula>
    </cfRule>
  </conditionalFormatting>
  <conditionalFormatting sqref="BV471:EK472">
    <cfRule type="expression" dxfId="700" priority="512">
      <formula>BV$23="Sun"</formula>
    </cfRule>
    <cfRule type="expression" dxfId="699" priority="511">
      <formula>BV$23="Sat"</formula>
    </cfRule>
  </conditionalFormatting>
  <conditionalFormatting sqref="BV474:EK475">
    <cfRule type="expression" dxfId="698" priority="507">
      <formula>BV$23="Sat"</formula>
    </cfRule>
    <cfRule type="expression" dxfId="697" priority="508">
      <formula>BV$23="Sun"</formula>
    </cfRule>
  </conditionalFormatting>
  <conditionalFormatting sqref="BV477:EK478">
    <cfRule type="expression" dxfId="696" priority="503">
      <formula>BV$23="Sat"</formula>
    </cfRule>
    <cfRule type="expression" dxfId="695" priority="504">
      <formula>BV$23="Sun"</formula>
    </cfRule>
  </conditionalFormatting>
  <conditionalFormatting sqref="BV480:EK481">
    <cfRule type="expression" dxfId="694" priority="500">
      <formula>BV$23="Sun"</formula>
    </cfRule>
    <cfRule type="expression" dxfId="693" priority="499">
      <formula>BV$23="Sat"</formula>
    </cfRule>
  </conditionalFormatting>
  <conditionalFormatting sqref="BV483:EK484">
    <cfRule type="expression" dxfId="692" priority="496">
      <formula>BV$23="Sun"</formula>
    </cfRule>
    <cfRule type="expression" dxfId="691" priority="495">
      <formula>BV$23="Sat"</formula>
    </cfRule>
  </conditionalFormatting>
  <conditionalFormatting sqref="BV486:EK487">
    <cfRule type="expression" dxfId="690" priority="491">
      <formula>BV$23="Sat"</formula>
    </cfRule>
    <cfRule type="expression" dxfId="689" priority="492">
      <formula>BV$23="Sun"</formula>
    </cfRule>
  </conditionalFormatting>
  <conditionalFormatting sqref="BV489:EK490">
    <cfRule type="expression" dxfId="688" priority="488">
      <formula>BV$23="Sun"</formula>
    </cfRule>
    <cfRule type="expression" dxfId="687" priority="487">
      <formula>BV$23="Sat"</formula>
    </cfRule>
  </conditionalFormatting>
  <conditionalFormatting sqref="BV492:EK493">
    <cfRule type="expression" dxfId="686" priority="484">
      <formula>BV$23="Sun"</formula>
    </cfRule>
    <cfRule type="expression" dxfId="685" priority="483">
      <formula>BV$23="Sat"</formula>
    </cfRule>
  </conditionalFormatting>
  <conditionalFormatting sqref="BV495:EK496">
    <cfRule type="expression" dxfId="684" priority="480">
      <formula>BV$23="Sun"</formula>
    </cfRule>
    <cfRule type="expression" dxfId="683" priority="479">
      <formula>BV$23="Sat"</formula>
    </cfRule>
  </conditionalFormatting>
  <conditionalFormatting sqref="BV498:EK499">
    <cfRule type="expression" dxfId="682" priority="476">
      <formula>BV$23="Sun"</formula>
    </cfRule>
    <cfRule type="expression" dxfId="681" priority="475">
      <formula>BV$23="Sat"</formula>
    </cfRule>
  </conditionalFormatting>
  <conditionalFormatting sqref="BV501:EK502">
    <cfRule type="expression" dxfId="680" priority="471">
      <formula>BV$23="Sat"</formula>
    </cfRule>
    <cfRule type="expression" dxfId="679" priority="472">
      <formula>BV$23="Sun"</formula>
    </cfRule>
  </conditionalFormatting>
  <conditionalFormatting sqref="BV504:EK505">
    <cfRule type="expression" dxfId="678" priority="467">
      <formula>BV$23="Sat"</formula>
    </cfRule>
    <cfRule type="expression" dxfId="677" priority="468">
      <formula>BV$23="Sun"</formula>
    </cfRule>
  </conditionalFormatting>
  <conditionalFormatting sqref="BV507:EK508">
    <cfRule type="expression" dxfId="676" priority="464">
      <formula>BV$23="Sun"</formula>
    </cfRule>
    <cfRule type="expression" dxfId="675" priority="463">
      <formula>BV$23="Sat"</formula>
    </cfRule>
  </conditionalFormatting>
  <conditionalFormatting sqref="BV510:EK511">
    <cfRule type="expression" dxfId="674" priority="460">
      <formula>BV$23="Sun"</formula>
    </cfRule>
    <cfRule type="expression" dxfId="673" priority="459">
      <formula>BV$23="Sat"</formula>
    </cfRule>
  </conditionalFormatting>
  <conditionalFormatting sqref="BV513:EK514">
    <cfRule type="expression" dxfId="672" priority="456">
      <formula>BV$23="Sun"</formula>
    </cfRule>
    <cfRule type="expression" dxfId="671" priority="455">
      <formula>BV$23="Sat"</formula>
    </cfRule>
  </conditionalFormatting>
  <conditionalFormatting sqref="BV516:EK517">
    <cfRule type="expression" dxfId="670" priority="451">
      <formula>BV$23="Sat"</formula>
    </cfRule>
    <cfRule type="expression" dxfId="669" priority="452">
      <formula>BV$23="Sun"</formula>
    </cfRule>
  </conditionalFormatting>
  <conditionalFormatting sqref="BV519:EK520">
    <cfRule type="expression" dxfId="668" priority="447">
      <formula>BV$23="Sat"</formula>
    </cfRule>
    <cfRule type="expression" dxfId="667" priority="448">
      <formula>BV$23="Sun"</formula>
    </cfRule>
  </conditionalFormatting>
  <conditionalFormatting sqref="BV522:EK523">
    <cfRule type="expression" dxfId="666" priority="444">
      <formula>BV$23="Sun"</formula>
    </cfRule>
    <cfRule type="expression" dxfId="665" priority="443">
      <formula>BV$23="Sat"</formula>
    </cfRule>
  </conditionalFormatting>
  <conditionalFormatting sqref="BV525:EK526">
    <cfRule type="expression" dxfId="664" priority="440">
      <formula>BV$23="Sun"</formula>
    </cfRule>
    <cfRule type="expression" dxfId="663" priority="439">
      <formula>BV$23="Sat"</formula>
    </cfRule>
  </conditionalFormatting>
  <conditionalFormatting sqref="BV528:EK529">
    <cfRule type="expression" dxfId="662" priority="435">
      <formula>BV$23="Sat"</formula>
    </cfRule>
    <cfRule type="expression" dxfId="661" priority="436">
      <formula>BV$23="Sun"</formula>
    </cfRule>
  </conditionalFormatting>
  <conditionalFormatting sqref="BV531:EK532">
    <cfRule type="expression" dxfId="660" priority="431">
      <formula>BV$23="Sat"</formula>
    </cfRule>
    <cfRule type="expression" dxfId="659" priority="432">
      <formula>BV$23="Sun"</formula>
    </cfRule>
  </conditionalFormatting>
  <conditionalFormatting sqref="BV534:EK535">
    <cfRule type="expression" dxfId="658" priority="427">
      <formula>BV$23="Sat"</formula>
    </cfRule>
    <cfRule type="expression" dxfId="657" priority="428">
      <formula>BV$23="Sun"</formula>
    </cfRule>
  </conditionalFormatting>
  <conditionalFormatting sqref="BV537:EK538">
    <cfRule type="expression" dxfId="656" priority="424">
      <formula>BV$23="Sun"</formula>
    </cfRule>
    <cfRule type="expression" dxfId="655" priority="423">
      <formula>BV$23="Sat"</formula>
    </cfRule>
  </conditionalFormatting>
  <conditionalFormatting sqref="BV540:EK541">
    <cfRule type="expression" dxfId="654" priority="420">
      <formula>BV$23="Sun"</formula>
    </cfRule>
    <cfRule type="expression" dxfId="653" priority="419">
      <formula>BV$23="Sat"</formula>
    </cfRule>
  </conditionalFormatting>
  <conditionalFormatting sqref="BV543:EK544">
    <cfRule type="expression" dxfId="652" priority="415">
      <formula>BV$23="Sat"</formula>
    </cfRule>
    <cfRule type="expression" dxfId="651" priority="416">
      <formula>BV$23="Sun"</formula>
    </cfRule>
  </conditionalFormatting>
  <conditionalFormatting sqref="BV546:EK547">
    <cfRule type="expression" dxfId="650" priority="411">
      <formula>BV$23="Sat"</formula>
    </cfRule>
    <cfRule type="expression" dxfId="649" priority="412">
      <formula>BV$23="Sun"</formula>
    </cfRule>
  </conditionalFormatting>
  <conditionalFormatting sqref="BV549:EK550">
    <cfRule type="expression" dxfId="648" priority="407">
      <formula>BV$23="Sat"</formula>
    </cfRule>
    <cfRule type="expression" dxfId="647" priority="408">
      <formula>BV$23="Sun"</formula>
    </cfRule>
  </conditionalFormatting>
  <conditionalFormatting sqref="BV552:EK553">
    <cfRule type="expression" dxfId="646" priority="404">
      <formula>BV$23="Sun"</formula>
    </cfRule>
    <cfRule type="expression" dxfId="645" priority="403">
      <formula>BV$23="Sat"</formula>
    </cfRule>
  </conditionalFormatting>
  <conditionalFormatting sqref="BV555:EK556">
    <cfRule type="expression" dxfId="644" priority="400">
      <formula>BV$23="Sun"</formula>
    </cfRule>
    <cfRule type="expression" dxfId="643" priority="399">
      <formula>BV$23="Sat"</formula>
    </cfRule>
  </conditionalFormatting>
  <conditionalFormatting sqref="BV558:EK559">
    <cfRule type="expression" dxfId="642" priority="395">
      <formula>BV$23="Sat"</formula>
    </cfRule>
    <cfRule type="expression" dxfId="641" priority="396">
      <formula>BV$23="Sun"</formula>
    </cfRule>
  </conditionalFormatting>
  <conditionalFormatting sqref="BV561:EK562">
    <cfRule type="expression" dxfId="640" priority="392">
      <formula>BV$23="Sun"</formula>
    </cfRule>
    <cfRule type="expression" dxfId="639" priority="391">
      <formula>BV$23="Sat"</formula>
    </cfRule>
  </conditionalFormatting>
  <conditionalFormatting sqref="BV564:EK565">
    <cfRule type="expression" dxfId="638" priority="387">
      <formula>BV$23="Sat"</formula>
    </cfRule>
    <cfRule type="expression" dxfId="637" priority="388">
      <formula>BV$23="Sun"</formula>
    </cfRule>
  </conditionalFormatting>
  <conditionalFormatting sqref="BV567:EK568">
    <cfRule type="expression" dxfId="636" priority="383">
      <formula>BV$23="Sat"</formula>
    </cfRule>
    <cfRule type="expression" dxfId="635" priority="384">
      <formula>BV$23="Sun"</formula>
    </cfRule>
  </conditionalFormatting>
  <conditionalFormatting sqref="BV570:EK571">
    <cfRule type="expression" dxfId="634" priority="379">
      <formula>BV$23="Sat"</formula>
    </cfRule>
    <cfRule type="expression" dxfId="633" priority="380">
      <formula>BV$23="Sun"</formula>
    </cfRule>
  </conditionalFormatting>
  <conditionalFormatting sqref="BV573:EK574">
    <cfRule type="expression" dxfId="632" priority="376">
      <formula>BV$23="Sun"</formula>
    </cfRule>
    <cfRule type="expression" dxfId="631" priority="375">
      <formula>BV$23="Sat"</formula>
    </cfRule>
  </conditionalFormatting>
  <conditionalFormatting sqref="BV576:EK577">
    <cfRule type="expression" dxfId="630" priority="372">
      <formula>BV$23="Sun"</formula>
    </cfRule>
    <cfRule type="expression" dxfId="629" priority="371">
      <formula>BV$23="Sat"</formula>
    </cfRule>
  </conditionalFormatting>
  <conditionalFormatting sqref="BV579:EK580">
    <cfRule type="expression" dxfId="628" priority="367">
      <formula>BV$23="Sat"</formula>
    </cfRule>
    <cfRule type="expression" dxfId="627" priority="368">
      <formula>BV$23="Sun"</formula>
    </cfRule>
  </conditionalFormatting>
  <conditionalFormatting sqref="BV582:EK583">
    <cfRule type="expression" dxfId="626" priority="363">
      <formula>BV$23="Sat"</formula>
    </cfRule>
    <cfRule type="expression" dxfId="625" priority="364">
      <formula>BV$23="Sun"</formula>
    </cfRule>
  </conditionalFormatting>
  <conditionalFormatting sqref="BV585:EK586">
    <cfRule type="expression" dxfId="624" priority="359">
      <formula>BV$23="Sat"</formula>
    </cfRule>
    <cfRule type="expression" dxfId="623" priority="360">
      <formula>BV$23="Sun"</formula>
    </cfRule>
  </conditionalFormatting>
  <conditionalFormatting sqref="BV588:EK589">
    <cfRule type="expression" dxfId="622" priority="356">
      <formula>BV$23="Sun"</formula>
    </cfRule>
    <cfRule type="expression" dxfId="621" priority="355">
      <formula>BV$23="Sat"</formula>
    </cfRule>
  </conditionalFormatting>
  <conditionalFormatting sqref="BV591:EK592">
    <cfRule type="expression" dxfId="620" priority="352">
      <formula>BV$23="Sun"</formula>
    </cfRule>
    <cfRule type="expression" dxfId="619" priority="351">
      <formula>BV$23="Sat"</formula>
    </cfRule>
  </conditionalFormatting>
  <conditionalFormatting sqref="BV594:EK595">
    <cfRule type="expression" dxfId="618" priority="348">
      <formula>BV$23="Sun"</formula>
    </cfRule>
    <cfRule type="expression" dxfId="617" priority="347">
      <formula>BV$23="Sat"</formula>
    </cfRule>
  </conditionalFormatting>
  <conditionalFormatting sqref="BV597:EK598">
    <cfRule type="expression" dxfId="616" priority="344">
      <formula>BV$23="Sun"</formula>
    </cfRule>
    <cfRule type="expression" dxfId="615" priority="343">
      <formula>BV$23="Sat"</formula>
    </cfRule>
  </conditionalFormatting>
  <conditionalFormatting sqref="BV600:EK601">
    <cfRule type="expression" dxfId="614" priority="340">
      <formula>BV$23="Sun"</formula>
    </cfRule>
    <cfRule type="expression" dxfId="613" priority="339">
      <formula>BV$23="Sat"</formula>
    </cfRule>
  </conditionalFormatting>
  <conditionalFormatting sqref="BV603:EK604">
    <cfRule type="expression" dxfId="612" priority="336">
      <formula>BV$23="Sun"</formula>
    </cfRule>
    <cfRule type="expression" dxfId="611" priority="335">
      <formula>BV$23="Sat"</formula>
    </cfRule>
  </conditionalFormatting>
  <conditionalFormatting sqref="BV606:EK607">
    <cfRule type="expression" dxfId="610" priority="332">
      <formula>BV$23="Sun"</formula>
    </cfRule>
    <cfRule type="expression" dxfId="609" priority="331">
      <formula>BV$23="Sat"</formula>
    </cfRule>
  </conditionalFormatting>
  <conditionalFormatting sqref="BV609:EK610">
    <cfRule type="expression" dxfId="608" priority="328">
      <formula>BV$23="Sun"</formula>
    </cfRule>
    <cfRule type="expression" dxfId="607" priority="327">
      <formula>BV$23="Sat"</formula>
    </cfRule>
  </conditionalFormatting>
  <conditionalFormatting sqref="BV612:EK613">
    <cfRule type="expression" dxfId="606" priority="324">
      <formula>BV$23="Sun"</formula>
    </cfRule>
    <cfRule type="expression" dxfId="605" priority="323">
      <formula>BV$23="Sat"</formula>
    </cfRule>
  </conditionalFormatting>
  <conditionalFormatting sqref="BV615:EK616">
    <cfRule type="expression" dxfId="604" priority="319">
      <formula>BV$23="Sat"</formula>
    </cfRule>
    <cfRule type="expression" dxfId="603" priority="320">
      <formula>BV$23="Sun"</formula>
    </cfRule>
  </conditionalFormatting>
  <conditionalFormatting sqref="BV618:EK619">
    <cfRule type="expression" dxfId="602" priority="316">
      <formula>BV$23="Sun"</formula>
    </cfRule>
    <cfRule type="expression" dxfId="601" priority="315">
      <formula>BV$23="Sat"</formula>
    </cfRule>
  </conditionalFormatting>
  <conditionalFormatting sqref="BV621:EK622">
    <cfRule type="expression" dxfId="600" priority="312">
      <formula>BV$23="Sun"</formula>
    </cfRule>
    <cfRule type="expression" dxfId="599" priority="311">
      <formula>BV$23="Sat"</formula>
    </cfRule>
  </conditionalFormatting>
  <conditionalFormatting sqref="BV624:EK625">
    <cfRule type="expression" dxfId="598" priority="307">
      <formula>BV$23="Sat"</formula>
    </cfRule>
    <cfRule type="expression" dxfId="597" priority="308">
      <formula>BV$23="Sun"</formula>
    </cfRule>
  </conditionalFormatting>
  <conditionalFormatting sqref="BV627:EK628">
    <cfRule type="expression" dxfId="596" priority="303">
      <formula>BV$23="Sat"</formula>
    </cfRule>
    <cfRule type="expression" dxfId="595" priority="304">
      <formula>BV$23="Sun"</formula>
    </cfRule>
  </conditionalFormatting>
  <conditionalFormatting sqref="BV630:EK631">
    <cfRule type="expression" dxfId="594" priority="300">
      <formula>BV$23="Sun"</formula>
    </cfRule>
    <cfRule type="expression" dxfId="593" priority="299">
      <formula>BV$23="Sat"</formula>
    </cfRule>
  </conditionalFormatting>
  <conditionalFormatting sqref="BV633:EK634">
    <cfRule type="expression" dxfId="592" priority="296">
      <formula>BV$23="Sun"</formula>
    </cfRule>
    <cfRule type="expression" dxfId="591" priority="295">
      <formula>BV$23="Sat"</formula>
    </cfRule>
  </conditionalFormatting>
  <conditionalFormatting sqref="BV636:EK637">
    <cfRule type="expression" dxfId="590" priority="291">
      <formula>BV$23="Sat"</formula>
    </cfRule>
    <cfRule type="expression" dxfId="589" priority="292">
      <formula>BV$23="Sun"</formula>
    </cfRule>
  </conditionalFormatting>
  <conditionalFormatting sqref="BV639:EK640">
    <cfRule type="expression" dxfId="588" priority="288">
      <formula>BV$23="Sun"</formula>
    </cfRule>
    <cfRule type="expression" dxfId="587" priority="287">
      <formula>BV$23="Sat"</formula>
    </cfRule>
  </conditionalFormatting>
  <conditionalFormatting sqref="BV642:EK643">
    <cfRule type="expression" dxfId="586" priority="284">
      <formula>BV$23="Sun"</formula>
    </cfRule>
    <cfRule type="expression" dxfId="585" priority="283">
      <formula>BV$23="Sat"</formula>
    </cfRule>
  </conditionalFormatting>
  <conditionalFormatting sqref="BV645:EK646">
    <cfRule type="expression" dxfId="584" priority="280">
      <formula>BV$23="Sun"</formula>
    </cfRule>
    <cfRule type="expression" dxfId="583" priority="279">
      <formula>BV$23="Sat"</formula>
    </cfRule>
  </conditionalFormatting>
  <conditionalFormatting sqref="BV648:EK649">
    <cfRule type="expression" dxfId="582" priority="276">
      <formula>BV$23="Sun"</formula>
    </cfRule>
    <cfRule type="expression" dxfId="581" priority="275">
      <formula>BV$23="Sat"</formula>
    </cfRule>
  </conditionalFormatting>
  <conditionalFormatting sqref="BV651:EK652">
    <cfRule type="expression" dxfId="580" priority="271">
      <formula>BV$23="Sat"</formula>
    </cfRule>
    <cfRule type="expression" dxfId="579" priority="272">
      <formula>BV$23="Sun"</formula>
    </cfRule>
  </conditionalFormatting>
  <conditionalFormatting sqref="BV654:EK655">
    <cfRule type="expression" dxfId="578" priority="267">
      <formula>BV$23="Sat"</formula>
    </cfRule>
    <cfRule type="expression" dxfId="577" priority="268">
      <formula>BV$23="Sun"</formula>
    </cfRule>
  </conditionalFormatting>
  <conditionalFormatting sqref="BV657:EK658">
    <cfRule type="expression" dxfId="576" priority="263">
      <formula>BV$23="Sat"</formula>
    </cfRule>
    <cfRule type="expression" dxfId="575" priority="264">
      <formula>BV$23="Sun"</formula>
    </cfRule>
  </conditionalFormatting>
  <conditionalFormatting sqref="BV660:EK661">
    <cfRule type="expression" dxfId="574" priority="259">
      <formula>BV$23="Sat"</formula>
    </cfRule>
    <cfRule type="expression" dxfId="573" priority="260">
      <formula>BV$23="Sun"</formula>
    </cfRule>
  </conditionalFormatting>
  <conditionalFormatting sqref="BV663:EK664">
    <cfRule type="expression" dxfId="572" priority="255">
      <formula>BV$23="Sat"</formula>
    </cfRule>
    <cfRule type="expression" dxfId="571" priority="256">
      <formula>BV$23="Sun"</formula>
    </cfRule>
  </conditionalFormatting>
  <conditionalFormatting sqref="BV666:EK667">
    <cfRule type="expression" dxfId="570" priority="251">
      <formula>BV$23="Sat"</formula>
    </cfRule>
    <cfRule type="expression" dxfId="569" priority="252">
      <formula>BV$23="Sun"</formula>
    </cfRule>
  </conditionalFormatting>
  <conditionalFormatting sqref="BV669:EK670">
    <cfRule type="expression" dxfId="568" priority="248">
      <formula>BV$23="Sun"</formula>
    </cfRule>
    <cfRule type="expression" dxfId="567" priority="247">
      <formula>BV$23="Sat"</formula>
    </cfRule>
  </conditionalFormatting>
  <conditionalFormatting sqref="BV672:EK673">
    <cfRule type="expression" dxfId="566" priority="244">
      <formula>BV$23="Sun"</formula>
    </cfRule>
    <cfRule type="expression" dxfId="565" priority="243">
      <formula>BV$23="Sat"</formula>
    </cfRule>
  </conditionalFormatting>
  <conditionalFormatting sqref="BV675:EK676">
    <cfRule type="expression" dxfId="564" priority="240">
      <formula>BV$23="Sun"</formula>
    </cfRule>
    <cfRule type="expression" dxfId="563" priority="239">
      <formula>BV$23="Sat"</formula>
    </cfRule>
  </conditionalFormatting>
  <conditionalFormatting sqref="BV678:EK679">
    <cfRule type="expression" dxfId="562" priority="236">
      <formula>BV$23="Sun"</formula>
    </cfRule>
    <cfRule type="expression" dxfId="561" priority="235">
      <formula>BV$23="Sat"</formula>
    </cfRule>
  </conditionalFormatting>
  <conditionalFormatting sqref="BV681:EK682">
    <cfRule type="expression" dxfId="560" priority="232">
      <formula>BV$23="Sun"</formula>
    </cfRule>
    <cfRule type="expression" dxfId="559" priority="231">
      <formula>BV$23="Sat"</formula>
    </cfRule>
  </conditionalFormatting>
  <conditionalFormatting sqref="BV684:EK685">
    <cfRule type="expression" dxfId="558" priority="227">
      <formula>BV$23="Sat"</formula>
    </cfRule>
    <cfRule type="expression" dxfId="557" priority="228">
      <formula>BV$23="Sun"</formula>
    </cfRule>
  </conditionalFormatting>
  <conditionalFormatting sqref="BV687:EK688">
    <cfRule type="expression" dxfId="556" priority="223">
      <formula>BV$23="Sat"</formula>
    </cfRule>
    <cfRule type="expression" dxfId="555" priority="224">
      <formula>BV$23="Sun"</formula>
    </cfRule>
  </conditionalFormatting>
  <conditionalFormatting sqref="BV690:EK691">
    <cfRule type="expression" dxfId="554" priority="219">
      <formula>BV$23="Sat"</formula>
    </cfRule>
    <cfRule type="expression" dxfId="553" priority="220">
      <formula>BV$23="Sun"</formula>
    </cfRule>
  </conditionalFormatting>
  <conditionalFormatting sqref="BV693:EK694">
    <cfRule type="expression" dxfId="552" priority="216">
      <formula>BV$23="Sun"</formula>
    </cfRule>
    <cfRule type="expression" dxfId="551" priority="215">
      <formula>BV$23="Sat"</formula>
    </cfRule>
  </conditionalFormatting>
  <conditionalFormatting sqref="BV696:EK697">
    <cfRule type="expression" dxfId="550" priority="212">
      <formula>BV$23="Sun"</formula>
    </cfRule>
    <cfRule type="expression" dxfId="549" priority="211">
      <formula>BV$23="Sat"</formula>
    </cfRule>
  </conditionalFormatting>
  <conditionalFormatting sqref="BV699:EK700">
    <cfRule type="expression" dxfId="548" priority="207">
      <formula>BV$23="Sat"</formula>
    </cfRule>
    <cfRule type="expression" dxfId="547" priority="208">
      <formula>BV$23="Sun"</formula>
    </cfRule>
  </conditionalFormatting>
  <conditionalFormatting sqref="BV702:EK703">
    <cfRule type="expression" dxfId="546" priority="203">
      <formula>BV$23="Sat"</formula>
    </cfRule>
    <cfRule type="expression" dxfId="545" priority="204">
      <formula>BV$23="Sun"</formula>
    </cfRule>
  </conditionalFormatting>
  <conditionalFormatting sqref="BV705:EK706">
    <cfRule type="expression" dxfId="544" priority="199">
      <formula>BV$23="Sat"</formula>
    </cfRule>
    <cfRule type="expression" dxfId="543" priority="200">
      <formula>BV$23="Sun"</formula>
    </cfRule>
  </conditionalFormatting>
  <conditionalFormatting sqref="BV708:EK709">
    <cfRule type="expression" dxfId="542" priority="196">
      <formula>BV$23="Sun"</formula>
    </cfRule>
    <cfRule type="expression" dxfId="541" priority="195">
      <formula>BV$23="Sat"</formula>
    </cfRule>
  </conditionalFormatting>
  <conditionalFormatting sqref="BV711:EK712">
    <cfRule type="expression" dxfId="540" priority="191">
      <formula>BV$23="Sat"</formula>
    </cfRule>
    <cfRule type="expression" dxfId="539" priority="192">
      <formula>BV$23="Sun"</formula>
    </cfRule>
  </conditionalFormatting>
  <conditionalFormatting sqref="BV714:EK715">
    <cfRule type="expression" dxfId="538" priority="187">
      <formula>BV$23="Sat"</formula>
    </cfRule>
    <cfRule type="expression" dxfId="537" priority="188">
      <formula>BV$23="Sun"</formula>
    </cfRule>
  </conditionalFormatting>
  <conditionalFormatting sqref="BV717:EK718">
    <cfRule type="expression" dxfId="536" priority="184">
      <formula>BV$23="Sun"</formula>
    </cfRule>
    <cfRule type="expression" dxfId="535" priority="183">
      <formula>BV$23="Sat"</formula>
    </cfRule>
  </conditionalFormatting>
  <conditionalFormatting sqref="BV720:EK721">
    <cfRule type="expression" dxfId="534" priority="179">
      <formula>BV$23="Sat"</formula>
    </cfRule>
    <cfRule type="expression" dxfId="533" priority="180">
      <formula>BV$23="Sun"</formula>
    </cfRule>
  </conditionalFormatting>
  <conditionalFormatting sqref="BV723:EK724">
    <cfRule type="expression" dxfId="532" priority="175">
      <formula>BV$23="Sat"</formula>
    </cfRule>
    <cfRule type="expression" dxfId="531" priority="176">
      <formula>BV$23="Sun"</formula>
    </cfRule>
  </conditionalFormatting>
  <conditionalFormatting sqref="BV726:EK727">
    <cfRule type="expression" dxfId="530" priority="171">
      <formula>BV$23="Sat"</formula>
    </cfRule>
    <cfRule type="expression" dxfId="529" priority="172">
      <formula>BV$23="Sun"</formula>
    </cfRule>
  </conditionalFormatting>
  <conditionalFormatting sqref="BV729:EK730">
    <cfRule type="expression" dxfId="528" priority="167">
      <formula>BV$23="Sat"</formula>
    </cfRule>
    <cfRule type="expression" dxfId="527" priority="168">
      <formula>BV$23="Sun"</formula>
    </cfRule>
  </conditionalFormatting>
  <conditionalFormatting sqref="BV732:EK733">
    <cfRule type="expression" dxfId="526" priority="163">
      <formula>BV$23="Sat"</formula>
    </cfRule>
    <cfRule type="expression" dxfId="525" priority="164">
      <formula>BV$23="Sun"</formula>
    </cfRule>
  </conditionalFormatting>
  <conditionalFormatting sqref="BV735:EK736">
    <cfRule type="expression" dxfId="524" priority="159">
      <formula>BV$23="Sat"</formula>
    </cfRule>
    <cfRule type="expression" dxfId="523" priority="160">
      <formula>BV$23="Sun"</formula>
    </cfRule>
  </conditionalFormatting>
  <conditionalFormatting sqref="BV738:EK739">
    <cfRule type="expression" dxfId="522" priority="151">
      <formula>BV$23="Sat"</formula>
    </cfRule>
    <cfRule type="expression" dxfId="521" priority="152">
      <formula>BV$23="Sun"</formula>
    </cfRule>
  </conditionalFormatting>
  <conditionalFormatting sqref="BV306:EM344">
    <cfRule type="expression" dxfId="520" priority="610">
      <formula>BV$23="Sun"</formula>
    </cfRule>
    <cfRule type="expression" dxfId="519" priority="611">
      <formula>BV$23="Sat"</formula>
    </cfRule>
  </conditionalFormatting>
  <conditionalFormatting sqref="BV348:EM385">
    <cfRule type="expression" dxfId="518" priority="608">
      <formula>BV$23="Sat"</formula>
    </cfRule>
    <cfRule type="expression" dxfId="517" priority="609">
      <formula>BV$23="Sun"</formula>
    </cfRule>
  </conditionalFormatting>
  <conditionalFormatting sqref="BV387:EM388">
    <cfRule type="expression" dxfId="516" priority="606">
      <formula>BV$23="Sat"</formula>
    </cfRule>
    <cfRule type="expression" dxfId="515" priority="607">
      <formula>BV$23="Sun"</formula>
    </cfRule>
  </conditionalFormatting>
  <conditionalFormatting sqref="BV390:EM391">
    <cfRule type="expression" dxfId="514" priority="605">
      <formula>BV$23="Sun"</formula>
    </cfRule>
    <cfRule type="expression" dxfId="513" priority="604">
      <formula>BV$23="Sat"</formula>
    </cfRule>
  </conditionalFormatting>
  <conditionalFormatting sqref="BV393:EM394">
    <cfRule type="expression" dxfId="512" priority="603">
      <formula>BV$23="Sun"</formula>
    </cfRule>
    <cfRule type="expression" dxfId="511" priority="602">
      <formula>BV$23="Sat"</formula>
    </cfRule>
  </conditionalFormatting>
  <conditionalFormatting sqref="BV396:EM397">
    <cfRule type="expression" dxfId="510" priority="600">
      <formula>BV$23="Sat"</formula>
    </cfRule>
    <cfRule type="expression" dxfId="509" priority="601">
      <formula>BV$23="Sun"</formula>
    </cfRule>
  </conditionalFormatting>
  <conditionalFormatting sqref="BV399:EM418">
    <cfRule type="expression" dxfId="508" priority="599">
      <formula>BV$23="Sun"</formula>
    </cfRule>
    <cfRule type="expression" dxfId="507" priority="598">
      <formula>BV$23="Sat"</formula>
    </cfRule>
  </conditionalFormatting>
  <conditionalFormatting sqref="BV420:EM421">
    <cfRule type="expression" dxfId="506" priority="597">
      <formula>BV$23="Sun"</formula>
    </cfRule>
    <cfRule type="expression" dxfId="505" priority="596">
      <formula>BV$23="Sat"</formula>
    </cfRule>
  </conditionalFormatting>
  <conditionalFormatting sqref="BV423:EM424">
    <cfRule type="expression" dxfId="504" priority="595">
      <formula>BV$23="Sun"</formula>
    </cfRule>
    <cfRule type="expression" dxfId="503" priority="594">
      <formula>BV$23="Sat"</formula>
    </cfRule>
  </conditionalFormatting>
  <conditionalFormatting sqref="BV426:EM427">
    <cfRule type="expression" dxfId="502" priority="593">
      <formula>BV$23="Sun"</formula>
    </cfRule>
    <cfRule type="expression" dxfId="501"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500" priority="733">
      <formula>K24&gt;20</formula>
    </cfRule>
  </conditionalFormatting>
  <conditionalFormatting sqref="BW432:BW434 DD432:DD434 EJ432:EJ434">
    <cfRule type="expression" dxfId="499" priority="574">
      <formula>BW432&gt;40</formula>
    </cfRule>
    <cfRule type="expression" dxfId="498" priority="575">
      <formula>BW432&gt;20</formula>
    </cfRule>
  </conditionalFormatting>
  <conditionalFormatting sqref="BW435:BW437 DD435:DD437 EJ435:EJ437">
    <cfRule type="expression" dxfId="497" priority="568">
      <formula>BW435&gt;40</formula>
    </cfRule>
    <cfRule type="expression" dxfId="496" priority="569">
      <formula>BW435&gt;20</formula>
    </cfRule>
  </conditionalFormatting>
  <conditionalFormatting sqref="BW438:BW440 DD438:DD440 EJ438:EJ440">
    <cfRule type="expression" dxfId="495" priority="562">
      <formula>BW438&gt;40</formula>
    </cfRule>
    <cfRule type="expression" dxfId="494" priority="563">
      <formula>BW438&gt;20</formula>
    </cfRule>
  </conditionalFormatting>
  <conditionalFormatting sqref="BW441:BW443 DD441:DD443 EJ441:EJ443">
    <cfRule type="expression" dxfId="493" priority="556">
      <formula>BW441&gt;40</formula>
    </cfRule>
    <cfRule type="expression" dxfId="492" priority="557">
      <formula>BW441&gt;20</formula>
    </cfRule>
  </conditionalFormatting>
  <conditionalFormatting sqref="BW444:BW740 DD444:DD740 EJ444:EJ740 LX24:LX740 FQ432:FQ740 GW432:GW740 ID432:ID740 JK432:JK740 KQ432:KQ740 ND432:ND740">
    <cfRule type="expression" dxfId="491" priority="550">
      <formula>BW24&gt;40</formula>
    </cfRule>
  </conditionalFormatting>
  <conditionalFormatting sqref="BX22:DB23">
    <cfRule type="expression" dxfId="490" priority="739">
      <formula>BX$22=TODAY()</formula>
    </cfRule>
  </conditionalFormatting>
  <conditionalFormatting sqref="BX204:DB310 DW345 DW348 DW354 DW357 DW360">
    <cfRule type="expression" dxfId="489" priority="626">
      <formula>BX$23="Sun"</formula>
    </cfRule>
    <cfRule type="expression" dxfId="488" priority="627">
      <formula>BX$23="Sat"</formula>
    </cfRule>
  </conditionalFormatting>
  <conditionalFormatting sqref="BX346:DB349">
    <cfRule type="expression" dxfId="487" priority="644">
      <formula>BX$23="Sun"</formula>
    </cfRule>
    <cfRule type="expression" dxfId="486" priority="645">
      <formula>BX$23="Sat"</formula>
    </cfRule>
  </conditionalFormatting>
  <conditionalFormatting sqref="BX366:DB367">
    <cfRule type="expression" dxfId="485" priority="622">
      <formula>BX$23="Sun"</formula>
    </cfRule>
    <cfRule type="expression" dxfId="484" priority="623">
      <formula>BX$23="Sat"</formula>
    </cfRule>
  </conditionalFormatting>
  <conditionalFormatting sqref="BX378:DB398">
    <cfRule type="expression" dxfId="483" priority="618">
      <formula>BX$23="Sun"</formula>
    </cfRule>
    <cfRule type="expression" dxfId="482" priority="619">
      <formula>BX$23="Sat"</formula>
    </cfRule>
  </conditionalFormatting>
  <conditionalFormatting sqref="DE204:EH221 DE222:DV226 DX222:EH226 DW222:DW227">
    <cfRule type="expression" dxfId="481" priority="612">
      <formula>DE$23="Sun"</formula>
    </cfRule>
    <cfRule type="expression" dxfId="480" priority="613">
      <formula>DE$23="Sat"</formula>
    </cfRule>
  </conditionalFormatting>
  <conditionalFormatting sqref="DW387 DW390 DW393 DW396 DW399 DW417 DW420 DW423">
    <cfRule type="expression" dxfId="479" priority="620">
      <formula>DW$23="Sat"</formula>
    </cfRule>
    <cfRule type="expression" dxfId="478" priority="621">
      <formula>DW$23="Sun"</formula>
    </cfRule>
  </conditionalFormatting>
  <conditionalFormatting sqref="EK204:EM740 EO204:FO740 GX204:IB740 IE204:JI740 LY204:NB740 DE227:EH740 L310:AP740 AS312:BU740 JL366:KO740 BX417:DB740 FR432:GU740">
    <cfRule type="expression" dxfId="477" priority="157">
      <formula>L$23="Sun"</formula>
    </cfRule>
    <cfRule type="expression" dxfId="476" priority="158">
      <formula>L$23="Sat"</formula>
    </cfRule>
  </conditionalFormatting>
  <conditionalFormatting sqref="EK22:FO23">
    <cfRule type="expression" dxfId="475" priority="738">
      <formula>EK$22=TODAY()</formula>
    </cfRule>
  </conditionalFormatting>
  <conditionalFormatting sqref="EL24:EM305 J163:EK165 J166:DN166 DP166:EK166 J167:EK167 J309:J311">
    <cfRule type="expression" dxfId="474" priority="638">
      <formula>J$23="Sat"</formula>
    </cfRule>
    <cfRule type="expression" dxfId="473" priority="639">
      <formula>J$23="Sun"</formula>
    </cfRule>
  </conditionalFormatting>
  <conditionalFormatting sqref="EO24:IO74 EN24:EN593 EO75:GR76 GS75:LL77 EO77:GP77 GR77 EL429:EM593">
    <cfRule type="expression" dxfId="472" priority="616">
      <formula>EL$23="Sat"</formula>
    </cfRule>
    <cfRule type="expression" dxfId="471" priority="617">
      <formula>EL$23="Sun"</formula>
    </cfRule>
  </conditionalFormatting>
  <conditionalFormatting sqref="EO306:JL306">
    <cfRule type="expression" dxfId="470" priority="587">
      <formula>EO$23="Sun"</formula>
    </cfRule>
    <cfRule type="expression" dxfId="469" priority="586">
      <formula>EO$23="Sat"</formula>
    </cfRule>
  </conditionalFormatting>
  <conditionalFormatting sqref="EO433:KX433">
    <cfRule type="expression" dxfId="468" priority="125">
      <formula>EO$23="Sat"</formula>
    </cfRule>
    <cfRule type="expression" dxfId="467" priority="126">
      <formula>EO$23="Sun"</formula>
    </cfRule>
  </conditionalFormatting>
  <conditionalFormatting sqref="EO436:KX436">
    <cfRule type="expression" dxfId="466" priority="123">
      <formula>EO$23="Sat"</formula>
    </cfRule>
    <cfRule type="expression" dxfId="465" priority="124">
      <formula>EO$23="Sun"</formula>
    </cfRule>
  </conditionalFormatting>
  <conditionalFormatting sqref="EO439:KX439">
    <cfRule type="expression" dxfId="464" priority="122">
      <formula>EO$23="Sun"</formula>
    </cfRule>
    <cfRule type="expression" dxfId="463" priority="121">
      <formula>EO$23="Sat"</formula>
    </cfRule>
  </conditionalFormatting>
  <conditionalFormatting sqref="EO442:KX442">
    <cfRule type="expression" dxfId="462" priority="120">
      <formula>EO$23="Sun"</formula>
    </cfRule>
    <cfRule type="expression" dxfId="461" priority="119">
      <formula>EO$23="Sat"</formula>
    </cfRule>
  </conditionalFormatting>
  <conditionalFormatting sqref="EO445:LA445">
    <cfRule type="expression" dxfId="460" priority="118">
      <formula>EO$23="Sun"</formula>
    </cfRule>
    <cfRule type="expression" dxfId="459"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58" priority="730">
      <formula>L$23="Sun"</formula>
    </cfRule>
    <cfRule type="expression" dxfId="457" priority="731">
      <formula>L$23="Sat"</formula>
    </cfRule>
  </conditionalFormatting>
  <conditionalFormatting sqref="FU334:FV335">
    <cfRule type="expression" dxfId="456" priority="590">
      <formula>FU$23="Sat"</formula>
    </cfRule>
    <cfRule type="expression" dxfId="455" priority="591">
      <formula>FU$23="Sun"</formula>
    </cfRule>
  </conditionalFormatting>
  <conditionalFormatting sqref="GQ204:GU305">
    <cfRule type="expression" dxfId="454" priority="583">
      <formula>GQ$23="Sun"</formula>
    </cfRule>
    <cfRule type="expression" dxfId="453" priority="582">
      <formula>GQ$23="Sat"</formula>
    </cfRule>
  </conditionalFormatting>
  <conditionalFormatting sqref="GS190:GS191">
    <cfRule type="expression" dxfId="452" priority="585">
      <formula>GS$23="Sun"</formula>
    </cfRule>
    <cfRule type="expression" dxfId="451" priority="584">
      <formula>GS$23="Sat"</formula>
    </cfRule>
  </conditionalFormatting>
  <conditionalFormatting sqref="GS201:GS203">
    <cfRule type="expression" dxfId="450" priority="589">
      <formula>GS$23="Sun"</formula>
    </cfRule>
    <cfRule type="expression" dxfId="449" priority="588">
      <formula>GS$23="Sat"</formula>
    </cfRule>
  </conditionalFormatting>
  <conditionalFormatting sqref="GX22:IB23">
    <cfRule type="expression" dxfId="448" priority="737">
      <formula>GX$22=TODAY()</formula>
    </cfRule>
  </conditionalFormatting>
  <conditionalFormatting sqref="IE22:JI23">
    <cfRule type="expression" dxfId="447"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46" priority="156">
      <formula>J$23="Sun"</formula>
    </cfRule>
    <cfRule type="expression" dxfId="445" priority="155">
      <formula>J$23="Sat"</formula>
    </cfRule>
  </conditionalFormatting>
  <conditionalFormatting sqref="JL204:KO332">
    <cfRule type="expression" dxfId="444" priority="579">
      <formula>JL$23="Sun"</formula>
    </cfRule>
    <cfRule type="expression" dxfId="443" priority="578">
      <formula>JL$23="Sat"</formula>
    </cfRule>
  </conditionalFormatting>
  <conditionalFormatting sqref="JO102:JO104">
    <cfRule type="expression" dxfId="442" priority="581">
      <formula>JO$23="Sun"</formula>
    </cfRule>
    <cfRule type="expression" dxfId="441" priority="580">
      <formula>JO$23="Sat"</formula>
    </cfRule>
  </conditionalFormatting>
  <conditionalFormatting sqref="KR78:LL78">
    <cfRule type="expression" dxfId="440" priority="150">
      <formula>KR$23="Sun"</formula>
    </cfRule>
    <cfRule type="expression" dxfId="439" priority="149">
      <formula>KR$23="Sat"</formula>
    </cfRule>
  </conditionalFormatting>
  <conditionalFormatting sqref="KR81:LL81">
    <cfRule type="expression" dxfId="438" priority="148">
      <formula>KR$23="Sun"</formula>
    </cfRule>
    <cfRule type="expression" dxfId="437" priority="147">
      <formula>KR$23="Sat"</formula>
    </cfRule>
  </conditionalFormatting>
  <conditionalFormatting sqref="KR83:LL84">
    <cfRule type="expression" dxfId="436" priority="102">
      <formula>KR$23="Sun"</formula>
    </cfRule>
    <cfRule type="expression" dxfId="435" priority="101">
      <formula>KR$23="Sat"</formula>
    </cfRule>
  </conditionalFormatting>
  <conditionalFormatting sqref="KR87:LL87">
    <cfRule type="expression" dxfId="434" priority="141">
      <formula>KR$23="Sat"</formula>
    </cfRule>
    <cfRule type="expression" dxfId="433" priority="142">
      <formula>KR$23="Sun"</formula>
    </cfRule>
  </conditionalFormatting>
  <conditionalFormatting sqref="KR90:LL90">
    <cfRule type="expression" dxfId="432" priority="139">
      <formula>KR$23="Sat"</formula>
    </cfRule>
    <cfRule type="expression" dxfId="431" priority="140">
      <formula>KR$23="Sun"</formula>
    </cfRule>
  </conditionalFormatting>
  <conditionalFormatting sqref="KR93:LL93">
    <cfRule type="expression" dxfId="430" priority="146">
      <formula>KR$23="Sun"</formula>
    </cfRule>
    <cfRule type="expression" dxfId="429" priority="145">
      <formula>KR$23="Sat"</formula>
    </cfRule>
  </conditionalFormatting>
  <conditionalFormatting sqref="KR433:LL434">
    <cfRule type="expression" dxfId="428" priority="86">
      <formula>KR$23="Sun"</formula>
    </cfRule>
    <cfRule type="expression" dxfId="427" priority="85">
      <formula>KR$23="Sat"</formula>
    </cfRule>
  </conditionalFormatting>
  <conditionalFormatting sqref="KR436:LL437">
    <cfRule type="expression" dxfId="426" priority="83">
      <formula>KR$23="Sat"</formula>
    </cfRule>
    <cfRule type="expression" dxfId="425" priority="84">
      <formula>KR$23="Sun"</formula>
    </cfRule>
  </conditionalFormatting>
  <conditionalFormatting sqref="KR439:LL440">
    <cfRule type="expression" dxfId="424" priority="82">
      <formula>KR$23="Sun"</formula>
    </cfRule>
    <cfRule type="expression" dxfId="423" priority="81">
      <formula>KR$23="Sat"</formula>
    </cfRule>
  </conditionalFormatting>
  <conditionalFormatting sqref="KR442:LL443">
    <cfRule type="expression" dxfId="422" priority="80">
      <formula>KR$23="Sun"</formula>
    </cfRule>
    <cfRule type="expression" dxfId="421" priority="79">
      <formula>KR$23="Sat"</formula>
    </cfRule>
  </conditionalFormatting>
  <conditionalFormatting sqref="KR445:LL446">
    <cfRule type="expression" dxfId="420" priority="78">
      <formula>KR$23="Sun"</formula>
    </cfRule>
    <cfRule type="expression" dxfId="419" priority="77">
      <formula>KR$23="Sat"</formula>
    </cfRule>
  </conditionalFormatting>
  <conditionalFormatting sqref="KR22:LV23">
    <cfRule type="expression" dxfId="418" priority="735">
      <formula>KR$22=TODAY()</formula>
    </cfRule>
  </conditionalFormatting>
  <conditionalFormatting sqref="KT99:LL99">
    <cfRule type="expression" dxfId="417" priority="138">
      <formula>KT$23="Sun"</formula>
    </cfRule>
    <cfRule type="expression" dxfId="416" priority="137">
      <formula>KT$23="Sat"</formula>
    </cfRule>
  </conditionalFormatting>
  <conditionalFormatting sqref="KT105:LL105">
    <cfRule type="expression" dxfId="415" priority="136">
      <formula>KT$23="Sun"</formula>
    </cfRule>
    <cfRule type="expression" dxfId="414" priority="135">
      <formula>KT$23="Sat"</formula>
    </cfRule>
  </conditionalFormatting>
  <conditionalFormatting sqref="KT108:LL108">
    <cfRule type="expression" dxfId="413" priority="134">
      <formula>KT$23="Sun"</formula>
    </cfRule>
    <cfRule type="expression" dxfId="412" priority="133">
      <formula>KT$23="Sat"</formula>
    </cfRule>
  </conditionalFormatting>
  <conditionalFormatting sqref="KT114:LL114">
    <cfRule type="expression" dxfId="411" priority="131">
      <formula>KT$23="Sat"</formula>
    </cfRule>
    <cfRule type="expression" dxfId="410" priority="132">
      <formula>KT$23="Sun"</formula>
    </cfRule>
  </conditionalFormatting>
  <conditionalFormatting sqref="KT126:LL126">
    <cfRule type="expression" dxfId="409" priority="129">
      <formula>KT$23="Sat"</formula>
    </cfRule>
    <cfRule type="expression" dxfId="408" priority="130">
      <formula>KT$23="Sun"</formula>
    </cfRule>
  </conditionalFormatting>
  <conditionalFormatting sqref="KT201:LL201">
    <cfRule type="expression" dxfId="407" priority="127">
      <formula>KT$23="Sat"</formula>
    </cfRule>
    <cfRule type="expression" dxfId="406" priority="128">
      <formula>KT$23="Sun"</formula>
    </cfRule>
  </conditionalFormatting>
  <conditionalFormatting sqref="KY85:LL86">
    <cfRule type="expression" dxfId="405" priority="76">
      <formula>KY$23="Sun"</formula>
    </cfRule>
    <cfRule type="expression" dxfId="404" priority="75">
      <formula>KY$23="Sat"</formula>
    </cfRule>
  </conditionalFormatting>
  <conditionalFormatting sqref="KY91:LL92">
    <cfRule type="expression" dxfId="403" priority="72">
      <formula>KY$23="Sun"</formula>
    </cfRule>
    <cfRule type="expression" dxfId="402" priority="71">
      <formula>KY$23="Sat"</formula>
    </cfRule>
  </conditionalFormatting>
  <conditionalFormatting sqref="LC89:LH89">
    <cfRule type="expression" dxfId="401" priority="114">
      <formula>LC$23="Sun"</formula>
    </cfRule>
    <cfRule type="expression" dxfId="400" priority="113">
      <formula>LC$23="Sat"</formula>
    </cfRule>
  </conditionalFormatting>
  <conditionalFormatting sqref="LC101:LH101">
    <cfRule type="expression" dxfId="399" priority="112">
      <formula>LC$23="Sun"</formula>
    </cfRule>
    <cfRule type="expression" dxfId="398" priority="111">
      <formula>LC$23="Sat"</formula>
    </cfRule>
  </conditionalFormatting>
  <conditionalFormatting sqref="LC104:LH104">
    <cfRule type="expression" dxfId="397" priority="110">
      <formula>LC$23="Sun"</formula>
    </cfRule>
    <cfRule type="expression" dxfId="396" priority="109">
      <formula>LC$23="Sat"</formula>
    </cfRule>
  </conditionalFormatting>
  <conditionalFormatting sqref="LC110:LH110">
    <cfRule type="expression" dxfId="395" priority="108">
      <formula>LC$23="Sun"</formula>
    </cfRule>
    <cfRule type="expression" dxfId="394" priority="107">
      <formula>LC$23="Sat"</formula>
    </cfRule>
  </conditionalFormatting>
  <conditionalFormatting sqref="LC116:LH116">
    <cfRule type="expression" dxfId="393" priority="105">
      <formula>LC$23="Sat"</formula>
    </cfRule>
    <cfRule type="expression" dxfId="392" priority="106">
      <formula>LC$23="Sun"</formula>
    </cfRule>
  </conditionalFormatting>
  <conditionalFormatting sqref="LH128:LL128">
    <cfRule type="expression" dxfId="391" priority="104">
      <formula>LH$23="Sun"</formula>
    </cfRule>
    <cfRule type="expression" dxfId="390" priority="103">
      <formula>LH$23="Sat"</formula>
    </cfRule>
  </conditionalFormatting>
  <conditionalFormatting sqref="LI88:LL89">
    <cfRule type="expression" dxfId="389" priority="73">
      <formula>LI$23="Sat"</formula>
    </cfRule>
    <cfRule type="expression" dxfId="388" priority="74">
      <formula>LI$23="Sun"</formula>
    </cfRule>
  </conditionalFormatting>
  <conditionalFormatting sqref="LI100:LL101">
    <cfRule type="expression" dxfId="387" priority="69">
      <formula>LI$23="Sat"</formula>
    </cfRule>
    <cfRule type="expression" dxfId="386" priority="70">
      <formula>LI$23="Sun"</formula>
    </cfRule>
  </conditionalFormatting>
  <conditionalFormatting sqref="LI103:LL104">
    <cfRule type="expression" dxfId="385" priority="68">
      <formula>LI$23="Sun"</formula>
    </cfRule>
    <cfRule type="expression" dxfId="384" priority="67">
      <formula>LI$23="Sat"</formula>
    </cfRule>
  </conditionalFormatting>
  <conditionalFormatting sqref="LI109:LL110">
    <cfRule type="expression" dxfId="383" priority="66">
      <formula>LI$23="Sun"</formula>
    </cfRule>
    <cfRule type="expression" dxfId="382" priority="65">
      <formula>LI$23="Sat"</formula>
    </cfRule>
  </conditionalFormatting>
  <conditionalFormatting sqref="LI115:LL116">
    <cfRule type="expression" dxfId="381" priority="63">
      <formula>LI$23="Sat"</formula>
    </cfRule>
    <cfRule type="expression" dxfId="380" priority="64">
      <formula>LI$23="Sun"</formula>
    </cfRule>
  </conditionalFormatting>
  <conditionalFormatting sqref="LI202:LL203">
    <cfRule type="expression" dxfId="379" priority="62">
      <formula>LI$23="Sun"</formula>
    </cfRule>
    <cfRule type="expression" dxfId="378" priority="61">
      <formula>LI$23="Sat"</formula>
    </cfRule>
  </conditionalFormatting>
  <conditionalFormatting sqref="LM29:LM739">
    <cfRule type="expression" dxfId="377" priority="2">
      <formula>LM$23="Sun"</formula>
    </cfRule>
    <cfRule type="expression" dxfId="376" priority="1">
      <formula>LM$23="Sat"</formula>
    </cfRule>
  </conditionalFormatting>
  <conditionalFormatting sqref="LX24:LX740 FQ432:FQ740 GW432:GW740 ID432:ID740 JK432:JK740 KQ432:KQ740 ND432:ND740 BW444:BW740 DD444:DD740 EJ444:EJ740">
    <cfRule type="expression" dxfId="375" priority="551">
      <formula>BW24&gt;20</formula>
    </cfRule>
  </conditionalFormatting>
  <conditionalFormatting sqref="ND309:NE311">
    <cfRule type="expression" dxfId="374" priority="624">
      <formula>ND$23="Sat"</formula>
    </cfRule>
    <cfRule type="expression" dxfId="373" priority="625">
      <formula>ND$23="Sun"</formula>
    </cfRule>
  </conditionalFormatting>
  <conditionalFormatting sqref="NE309:NE311">
    <cfRule type="expression" dxfId="372" priority="640">
      <formula>NE309&gt;40</formula>
    </cfRule>
    <cfRule type="expression" dxfId="371" priority="641">
      <formula>NE309&gt;20</formula>
    </cfRule>
  </conditionalFormatting>
  <conditionalFormatting sqref="NE22:OI23">
    <cfRule type="expression" dxfId="370" priority="734">
      <formula>NE$22=TODAY()</formula>
    </cfRule>
  </conditionalFormatting>
  <conditionalFormatting sqref="NE204:OI281">
    <cfRule type="expression" dxfId="369" priority="724">
      <formula>NE$23="Sun"</formula>
    </cfRule>
    <cfRule type="expression" dxfId="368" priority="725">
      <formula>NE$23="Sat"</formula>
    </cfRule>
  </conditionalFormatting>
  <conditionalFormatting sqref="NK309:NK311">
    <cfRule type="expression" dxfId="367" priority="746">
      <formula>$NK309&gt;300</formula>
    </cfRule>
  </conditionalFormatting>
  <conditionalFormatting sqref="NL309:OI311">
    <cfRule type="expression" dxfId="366" priority="642">
      <formula>J$23="Sun"</formula>
    </cfRule>
    <cfRule type="expression" dxfId="365" priority="643">
      <formula>J$23="Sat"</formula>
    </cfRule>
  </conditionalFormatting>
  <conditionalFormatting sqref="OJ309:OK311 ON309:PQ311 SH309:TK311 UU309:VX311">
    <cfRule type="expression" dxfId="364" priority="652">
      <formula>FN$23="Sun"</formula>
    </cfRule>
    <cfRule type="expression" dxfId="363" priority="653">
      <formula>FN$23="Sat"</formula>
    </cfRule>
  </conditionalFormatting>
  <conditionalFormatting sqref="OJ309:VZ311">
    <cfRule type="expression" dxfId="362" priority="747">
      <formula>FN$23="Sat"</formula>
    </cfRule>
    <cfRule type="expression" dxfId="361" priority="748">
      <formula>FN$23="Sun"</formula>
    </cfRule>
  </conditionalFormatting>
  <conditionalFormatting sqref="PT309:QX311">
    <cfRule type="expression" dxfId="360" priority="651">
      <formula>GX$23="Sat"</formula>
    </cfRule>
    <cfRule type="expression" dxfId="359" priority="650">
      <formula>GX$23="Sun"</formula>
    </cfRule>
  </conditionalFormatting>
  <conditionalFormatting sqref="RA309:SE311">
    <cfRule type="expression" dxfId="358" priority="648">
      <formula>IE$23="Sun"</formula>
    </cfRule>
    <cfRule type="expression" dxfId="357" priority="649">
      <formula>IE$23="Sat"</formula>
    </cfRule>
  </conditionalFormatting>
  <conditionalFormatting sqref="TN309:UR311">
    <cfRule type="expression" dxfId="356" priority="646">
      <formula>KR$23="Sun"</formula>
    </cfRule>
    <cfRule type="expression" dxfId="355"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30"/>
  <sheetViews>
    <sheetView showGridLines="0" tabSelected="1" topLeftCell="A21" zoomScale="70" zoomScaleNormal="70" workbookViewId="0">
      <selection activeCell="AG44" sqref="AG44"/>
    </sheetView>
  </sheetViews>
  <sheetFormatPr defaultColWidth="9.140625" defaultRowHeight="21" customHeight="1" outlineLevelRow="1" outlineLevelCol="1" x14ac:dyDescent="0.25"/>
  <cols>
    <col min="1" max="1" width="6" style="3" customWidth="1"/>
    <col min="2" max="2" width="3.42578125"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1" width="8.5703125" style="10" customWidth="1"/>
    <col min="12" max="42" width="8.5703125" style="3" customWidth="1" outlineLevel="1"/>
    <col min="43" max="44" width="8.5703125" style="10" customWidth="1"/>
    <col min="45" max="75" width="8.5703125" style="3" hidden="1" customWidth="1" outlineLevel="1"/>
    <col min="76" max="76" width="8.5703125" style="10" customWidth="1" collapsed="1"/>
    <col min="77" max="77" width="8.5703125" style="10" customWidth="1"/>
    <col min="78" max="107" width="8.5703125" style="3" hidden="1" customWidth="1" outlineLevel="1"/>
    <col min="108" max="108" width="8.5703125" style="10" customWidth="1" collapsed="1"/>
    <col min="109" max="109" width="8.5703125" style="10" customWidth="1"/>
    <col min="110" max="140" width="8.5703125" style="3" hidden="1" customWidth="1" outlineLevel="1"/>
    <col min="141" max="141" width="8.5703125" style="10" customWidth="1" collapsed="1"/>
    <col min="142" max="142" width="8.5703125" style="10" customWidth="1"/>
    <col min="143" max="161" width="8.5703125" style="3" hidden="1" customWidth="1" outlineLevel="1"/>
    <col min="162" max="162" width="9.5703125" style="3" hidden="1" customWidth="1" outlineLevel="1"/>
    <col min="163" max="163" width="8.5703125" style="3" hidden="1" customWidth="1" outlineLevel="1"/>
    <col min="164" max="164" width="10" style="3" hidden="1" customWidth="1" outlineLevel="1"/>
    <col min="165" max="172" width="9.140625" style="3" hidden="1" customWidth="1" outlineLevel="1"/>
    <col min="173" max="173" width="9.140625" style="10" customWidth="1" collapsed="1"/>
    <col min="174" max="174" width="9.140625" style="10" customWidth="1"/>
    <col min="175" max="205" width="8.5703125" style="3" hidden="1" customWidth="1" outlineLevel="1"/>
    <col min="206" max="206" width="9.140625" style="3" collapsed="1"/>
    <col min="207" max="16384" width="9.140625" style="3"/>
  </cols>
  <sheetData>
    <row r="1" spans="3:205" ht="6" hidden="1" customHeight="1" outlineLevel="1" x14ac:dyDescent="0.25"/>
    <row r="2" spans="3:205" s="7" customFormat="1" ht="18" hidden="1" customHeight="1" outlineLevel="1" x14ac:dyDescent="0.25">
      <c r="C2" s="1"/>
      <c r="D2" s="4"/>
      <c r="E2" s="393" t="s">
        <v>0</v>
      </c>
      <c r="F2" s="394" t="s">
        <v>1</v>
      </c>
      <c r="G2" s="394"/>
      <c r="H2" s="395">
        <f ca="1">TODAY()</f>
        <v>46225</v>
      </c>
      <c r="I2" s="395"/>
    </row>
    <row r="3" spans="3:205" s="7" customFormat="1" ht="18" hidden="1" customHeight="1" outlineLevel="1" x14ac:dyDescent="0.25">
      <c r="C3" s="1"/>
      <c r="D3" s="4"/>
      <c r="E3" s="393"/>
      <c r="F3" s="396" t="s">
        <v>2</v>
      </c>
      <c r="G3" s="396"/>
      <c r="H3" s="397">
        <f ca="1">WEEKNUM(H2,1)</f>
        <v>30</v>
      </c>
      <c r="I3" s="397"/>
    </row>
    <row r="4" spans="3:205" ht="14.25" hidden="1" customHeight="1" outlineLevel="1" x14ac:dyDescent="0.25">
      <c r="E4" s="6"/>
    </row>
    <row r="5" spans="3:205" s="7" customFormat="1" ht="15" hidden="1" customHeight="1" outlineLevel="1" x14ac:dyDescent="0.25">
      <c r="C5" s="4"/>
      <c r="D5" s="4"/>
      <c r="E5" s="398" t="s">
        <v>5</v>
      </c>
      <c r="F5" s="401" t="s">
        <v>6</v>
      </c>
      <c r="G5" s="401"/>
      <c r="H5" s="402" t="str">
        <f>IFERROR(AVERAGE(#REF!,#REF!,#REF!,#REF!,#REF!,#REF!,J5,AQ5,BX5,DD5,EK5,FQ5),"-")</f>
        <v>-</v>
      </c>
      <c r="I5" s="402"/>
      <c r="J5" s="402"/>
      <c r="K5" s="40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02"/>
      <c r="AR5" s="40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02"/>
      <c r="BY5" s="402"/>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02"/>
      <c r="DE5" s="402"/>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02"/>
      <c r="EL5" s="402"/>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02"/>
      <c r="FR5" s="402"/>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25">
      <c r="C6" s="1"/>
      <c r="D6" s="4"/>
      <c r="E6" s="399"/>
      <c r="F6" s="409" t="s">
        <v>8</v>
      </c>
      <c r="G6" s="409"/>
      <c r="H6" s="403" t="str">
        <f>IFERROR(AVERAGE(#REF!,#REF!,#REF!,#REF!,#REF!,#REF!,J6,AQ6,BX6,DD6,EK6,FQ6),"-")</f>
        <v>-</v>
      </c>
      <c r="I6" s="403"/>
      <c r="J6" s="403"/>
      <c r="K6" s="403"/>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03"/>
      <c r="AR6" s="403"/>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03"/>
      <c r="BY6" s="403"/>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03"/>
      <c r="DE6" s="403"/>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03"/>
      <c r="EL6" s="403"/>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03"/>
      <c r="FR6" s="403"/>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25">
      <c r="C7" s="1"/>
      <c r="D7" s="4"/>
      <c r="E7" s="400"/>
      <c r="F7" s="404" t="s">
        <v>9</v>
      </c>
      <c r="G7" s="404"/>
      <c r="H7" s="405" t="str">
        <f>IFERROR(AVERAGE(#REF!,#REF!,#REF!,#REF!,#REF!,#REF!,J7,AQ7,BX7,DD7,EK7,FQ7),"-")</f>
        <v>-</v>
      </c>
      <c r="I7" s="405"/>
      <c r="J7" s="408"/>
      <c r="K7" s="408"/>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08"/>
      <c r="AR7" s="408"/>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08"/>
      <c r="BY7" s="408"/>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08"/>
      <c r="DE7" s="408"/>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08"/>
      <c r="EL7" s="408"/>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08"/>
      <c r="FR7" s="408"/>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25">
      <c r="C8" s="1"/>
      <c r="D8" s="1"/>
      <c r="E8" s="424" t="s">
        <v>10</v>
      </c>
      <c r="F8" s="423" t="s">
        <v>11</v>
      </c>
      <c r="G8" s="423"/>
      <c r="H8" s="425" t="s">
        <v>12</v>
      </c>
      <c r="I8" s="426"/>
      <c r="J8" s="423" t="s">
        <v>13</v>
      </c>
      <c r="K8" s="423"/>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23" t="s">
        <v>13</v>
      </c>
      <c r="AR8" s="423"/>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23" t="s">
        <v>13</v>
      </c>
      <c r="BY8" s="423"/>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23" t="s">
        <v>13</v>
      </c>
      <c r="DE8" s="423"/>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23" t="s">
        <v>13</v>
      </c>
      <c r="EL8" s="423"/>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23" t="s">
        <v>13</v>
      </c>
      <c r="FR8" s="423"/>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 hidden="1" customHeight="1" outlineLevel="1" x14ac:dyDescent="0.25">
      <c r="C9" s="1"/>
      <c r="D9" s="4"/>
      <c r="E9" s="399"/>
      <c r="F9" s="409" t="s">
        <v>14</v>
      </c>
      <c r="G9" s="409"/>
      <c r="H9" s="429" t="s">
        <v>12</v>
      </c>
      <c r="I9" s="430"/>
      <c r="J9" s="409" t="s">
        <v>15</v>
      </c>
      <c r="K9" s="409"/>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09" t="s">
        <v>15</v>
      </c>
      <c r="AR9" s="409"/>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09" t="s">
        <v>15</v>
      </c>
      <c r="BY9" s="409"/>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09" t="s">
        <v>15</v>
      </c>
      <c r="DE9" s="409"/>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09" t="s">
        <v>15</v>
      </c>
      <c r="EL9" s="409"/>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09" t="s">
        <v>15</v>
      </c>
      <c r="FR9" s="409"/>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 hidden="1" customHeight="1" outlineLevel="1" x14ac:dyDescent="0.25">
      <c r="C10" s="1"/>
      <c r="D10" s="4"/>
      <c r="E10" s="399"/>
      <c r="F10" s="409" t="s">
        <v>16</v>
      </c>
      <c r="G10" s="409"/>
      <c r="H10" s="429" t="s">
        <v>12</v>
      </c>
      <c r="I10" s="430"/>
      <c r="J10" s="409" t="s">
        <v>17</v>
      </c>
      <c r="K10" s="409"/>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09" t="s">
        <v>17</v>
      </c>
      <c r="AR10" s="409"/>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09" t="s">
        <v>17</v>
      </c>
      <c r="BY10" s="409"/>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09" t="s">
        <v>17</v>
      </c>
      <c r="DE10" s="409"/>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09" t="s">
        <v>17</v>
      </c>
      <c r="EL10" s="409"/>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09" t="s">
        <v>17</v>
      </c>
      <c r="FR10" s="409"/>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 hidden="1" customHeight="1" outlineLevel="1" x14ac:dyDescent="0.25">
      <c r="C11" s="1"/>
      <c r="D11" s="4"/>
      <c r="E11" s="399"/>
      <c r="F11" s="409" t="s">
        <v>18</v>
      </c>
      <c r="G11" s="409"/>
      <c r="H11" s="429" t="s">
        <v>12</v>
      </c>
      <c r="I11" s="430"/>
      <c r="J11" s="409" t="s">
        <v>19</v>
      </c>
      <c r="K11" s="409"/>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09" t="s">
        <v>19</v>
      </c>
      <c r="AR11" s="409"/>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09" t="s">
        <v>19</v>
      </c>
      <c r="BY11" s="409"/>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09" t="s">
        <v>19</v>
      </c>
      <c r="DE11" s="409"/>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09" t="s">
        <v>19</v>
      </c>
      <c r="EL11" s="409"/>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09" t="s">
        <v>19</v>
      </c>
      <c r="FR11" s="409"/>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 hidden="1" customHeight="1" outlineLevel="1" x14ac:dyDescent="0.25">
      <c r="C12" s="1"/>
      <c r="D12" s="4"/>
      <c r="E12" s="399"/>
      <c r="F12" s="431" t="s">
        <v>20</v>
      </c>
      <c r="G12" s="432"/>
      <c r="H12" s="429" t="s">
        <v>12</v>
      </c>
      <c r="I12" s="430"/>
      <c r="J12" s="431" t="s">
        <v>21</v>
      </c>
      <c r="K12" s="433"/>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31" t="s">
        <v>21</v>
      </c>
      <c r="AR12" s="433"/>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31" t="s">
        <v>21</v>
      </c>
      <c r="BY12" s="433"/>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31" t="s">
        <v>21</v>
      </c>
      <c r="DE12" s="433"/>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31" t="s">
        <v>21</v>
      </c>
      <c r="EL12" s="433"/>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31" t="s">
        <v>21</v>
      </c>
      <c r="FR12" s="432"/>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 hidden="1" customHeight="1" outlineLevel="1" x14ac:dyDescent="0.25">
      <c r="C13" s="1"/>
      <c r="D13" s="4"/>
      <c r="E13" s="399"/>
      <c r="F13" s="409" t="s">
        <v>22</v>
      </c>
      <c r="G13" s="409"/>
      <c r="H13" s="429" t="s">
        <v>12</v>
      </c>
      <c r="I13" s="430"/>
      <c r="J13" s="409" t="s">
        <v>23</v>
      </c>
      <c r="K13" s="409"/>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09" t="s">
        <v>23</v>
      </c>
      <c r="AR13" s="409"/>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09" t="s">
        <v>23</v>
      </c>
      <c r="BY13" s="409"/>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09" t="s">
        <v>23</v>
      </c>
      <c r="DE13" s="409"/>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09" t="s">
        <v>23</v>
      </c>
      <c r="EL13" s="409"/>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09" t="s">
        <v>23</v>
      </c>
      <c r="FR13" s="409"/>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 hidden="1" customHeight="1" outlineLevel="1" x14ac:dyDescent="0.25">
      <c r="C14" s="1"/>
      <c r="D14" s="4"/>
      <c r="E14" s="400"/>
      <c r="F14" s="404" t="s">
        <v>24</v>
      </c>
      <c r="G14" s="404"/>
      <c r="H14" s="434" t="s">
        <v>12</v>
      </c>
      <c r="I14" s="435"/>
      <c r="J14" s="404" t="s">
        <v>25</v>
      </c>
      <c r="K14" s="404"/>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04" t="s">
        <v>25</v>
      </c>
      <c r="AR14" s="404"/>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04" t="s">
        <v>25</v>
      </c>
      <c r="BY14" s="404"/>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04" t="s">
        <v>25</v>
      </c>
      <c r="DE14" s="404"/>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04" t="s">
        <v>25</v>
      </c>
      <c r="EL14" s="404"/>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04" t="s">
        <v>25</v>
      </c>
      <c r="FR14" s="404"/>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 hidden="1" customHeight="1" outlineLevel="1" x14ac:dyDescent="0.25">
      <c r="C15" s="1"/>
      <c r="D15" s="4"/>
      <c r="E15" s="439" t="s">
        <v>26</v>
      </c>
      <c r="F15" s="441" t="s">
        <v>27</v>
      </c>
      <c r="G15" s="441"/>
      <c r="H15" s="408" t="e">
        <f>AVERAGE(#REF!,#REF!,#REF!,#REF!,#REF!,#REF!,J15,AQ15,BX15,DD15,EK15,FQ15)</f>
        <v>#REF!</v>
      </c>
      <c r="I15" s="408"/>
      <c r="J15" s="408">
        <f>SUM(J5:K7)</f>
        <v>0</v>
      </c>
      <c r="K15" s="408"/>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08">
        <f>SUM(AQ5:AR7)</f>
        <v>0</v>
      </c>
      <c r="AR15" s="408"/>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08">
        <f>SUM(BX5:BY7)</f>
        <v>0</v>
      </c>
      <c r="BY15" s="408"/>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08">
        <f>SUM(DD5:DE7)</f>
        <v>0</v>
      </c>
      <c r="DE15" s="408"/>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08">
        <f>SUM(EK5:EL7)</f>
        <v>0</v>
      </c>
      <c r="EL15" s="408"/>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08">
        <f>SUM(FQ5:FR7)</f>
        <v>0</v>
      </c>
      <c r="FR15" s="408"/>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25">
      <c r="C16" s="1"/>
      <c r="D16" s="4"/>
      <c r="E16" s="399"/>
      <c r="F16" s="409" t="s">
        <v>28</v>
      </c>
      <c r="G16" s="409"/>
      <c r="H16" s="403" t="e">
        <f>AVERAGE(#REF!,#REF!,#REF!,#REF!,#REF!,#REF!,J16,AQ16,BX16,DD16,EK16,FQ16)</f>
        <v>#REF!</v>
      </c>
      <c r="I16" s="403"/>
      <c r="J16" s="403">
        <f>AVERAGE(L16:AP16)</f>
        <v>9.064516129032258</v>
      </c>
      <c r="K16" s="403"/>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19</v>
      </c>
      <c r="Y16" s="11">
        <f t="shared" si="6"/>
        <v>19</v>
      </c>
      <c r="Z16" s="11">
        <f t="shared" ref="Z16:AP16" si="7">COUNTIF(Z$24:Z$89,"x")</f>
        <v>20</v>
      </c>
      <c r="AA16" s="11">
        <f t="shared" si="7"/>
        <v>21</v>
      </c>
      <c r="AB16" s="11">
        <f t="shared" si="7"/>
        <v>21</v>
      </c>
      <c r="AC16" s="11">
        <f t="shared" si="7"/>
        <v>0</v>
      </c>
      <c r="AD16" s="11">
        <f t="shared" si="7"/>
        <v>0</v>
      </c>
      <c r="AE16" s="11">
        <f t="shared" si="7"/>
        <v>20</v>
      </c>
      <c r="AF16" s="11">
        <f t="shared" si="7"/>
        <v>20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03">
        <f>AVERAGE(AS16:BW16)</f>
        <v>0</v>
      </c>
      <c r="AR16" s="403"/>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03">
        <f>AVERAGE(BZ16:DC16)</f>
        <v>0</v>
      </c>
      <c r="BY16" s="403"/>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03">
        <f>AVERAGE(DF16:EJ16)</f>
        <v>0</v>
      </c>
      <c r="DE16" s="403"/>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03">
        <f>AVERAGE(EM16:FP16)</f>
        <v>0</v>
      </c>
      <c r="EL16" s="403"/>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03">
        <f>AVERAGE(FS16:GW16)</f>
        <v>0</v>
      </c>
      <c r="FR16" s="403"/>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25">
      <c r="C17" s="1"/>
      <c r="D17" s="4"/>
      <c r="E17" s="440"/>
      <c r="F17" s="438" t="s">
        <v>29</v>
      </c>
      <c r="G17" s="438"/>
      <c r="H17" s="444" t="str">
        <f>IFERROR(H16/H15,"-")</f>
        <v>-</v>
      </c>
      <c r="I17" s="444"/>
      <c r="J17" s="444" t="str">
        <f>IFERROR(J16/J15,"-")</f>
        <v>-</v>
      </c>
      <c r="K17" s="444"/>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44" t="str">
        <f>IFERROR(AQ16/AQ15,"-")</f>
        <v>-</v>
      </c>
      <c r="AR17" s="444"/>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44" t="str">
        <f>IFERROR(BX16/BX15,"-")</f>
        <v>-</v>
      </c>
      <c r="BY17" s="444"/>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44" t="str">
        <f>IFERROR(DD16/DD15,"-")</f>
        <v>-</v>
      </c>
      <c r="DE17" s="444"/>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44" t="str">
        <f>IFERROR(EK16/EK15,"-")</f>
        <v>-</v>
      </c>
      <c r="EL17" s="444"/>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44" t="str">
        <f>IFERROR(FQ16/FQ15,"-")</f>
        <v>-</v>
      </c>
      <c r="FR17" s="444"/>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25">
      <c r="C18" s="208"/>
      <c r="D18" s="4"/>
      <c r="E18" s="462" t="s">
        <v>31</v>
      </c>
      <c r="F18" s="465" t="s">
        <v>32</v>
      </c>
      <c r="G18" s="466"/>
      <c r="H18" s="467" t="s">
        <v>30</v>
      </c>
      <c r="I18" s="468"/>
      <c r="J18" s="447">
        <f>COUNTIF(K24:K95,"&gt;40")</f>
        <v>0</v>
      </c>
      <c r="K18" s="447"/>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47">
        <f>COUNTIF(AR24:AR95,"&gt;40")</f>
        <v>0</v>
      </c>
      <c r="AR18" s="447"/>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47">
        <f>COUNTIF(BY24:BY95,"&gt;40")</f>
        <v>0</v>
      </c>
      <c r="BY18" s="447"/>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47">
        <f>COUNTIF(DE24:DE95,"&gt;40")</f>
        <v>0</v>
      </c>
      <c r="DE18" s="447"/>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47">
        <v>26</v>
      </c>
      <c r="EL18" s="447"/>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47">
        <f>COUNTIF(FR24:FR95,"&gt;40")</f>
        <v>0</v>
      </c>
      <c r="FR18" s="447"/>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25">
      <c r="C19" s="208"/>
      <c r="D19" s="4"/>
      <c r="E19" s="463"/>
      <c r="F19" s="463" t="s">
        <v>33</v>
      </c>
      <c r="G19" s="463"/>
      <c r="H19" s="470">
        <f>COUNTIF(I24:I1048576,"&gt;300")</f>
        <v>0</v>
      </c>
      <c r="I19" s="470"/>
      <c r="J19" s="449" t="s">
        <v>30</v>
      </c>
      <c r="K19" s="450"/>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9" t="s">
        <v>30</v>
      </c>
      <c r="AR19" s="450"/>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49" t="s">
        <v>30</v>
      </c>
      <c r="BY19" s="450"/>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49" t="s">
        <v>30</v>
      </c>
      <c r="DE19" s="450"/>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49" t="s">
        <v>30</v>
      </c>
      <c r="EL19" s="450"/>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49" t="s">
        <v>30</v>
      </c>
      <c r="FR19" s="450"/>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25">
      <c r="C20" s="208"/>
      <c r="D20" s="4"/>
      <c r="E20" s="464"/>
      <c r="F20" s="451" t="s">
        <v>34</v>
      </c>
      <c r="G20" s="451"/>
      <c r="H20" s="452" t="str">
        <f>IFERROR(H19/SUM(H5:I7),"-")</f>
        <v>-</v>
      </c>
      <c r="I20" s="452"/>
      <c r="J20" s="448" t="str">
        <f>IFERROR(J18/SUM(J5:K7),"-")</f>
        <v>-</v>
      </c>
      <c r="K20" s="448"/>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8" t="str">
        <f>IFERROR(AQ18/SUM(AQ5:AR7),"-")</f>
        <v>-</v>
      </c>
      <c r="AR20" s="448"/>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48" t="str">
        <f>IFERROR(BX18/SUM(BX5:BY7),"-")</f>
        <v>-</v>
      </c>
      <c r="BY20" s="448"/>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48" t="str">
        <f>IFERROR(DD18/SUM(DD5:DE7),"-")</f>
        <v>-</v>
      </c>
      <c r="DE20" s="448"/>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48" t="str">
        <f>IFERROR(EK18/SUM(EK5:EL7),"-")</f>
        <v>-</v>
      </c>
      <c r="EL20" s="448"/>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48" t="str">
        <f>IFERROR(FQ18/SUM(FQ5:FR7),"-")</f>
        <v>-</v>
      </c>
      <c r="FR20" s="448"/>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25">
      <c r="C21" s="63"/>
      <c r="D21" s="63"/>
      <c r="E21" s="63"/>
      <c r="F21" s="63"/>
      <c r="G21" s="63"/>
      <c r="H21" s="64"/>
      <c r="I21" s="64"/>
      <c r="J21" s="65">
        <f t="shared" ref="J21:AO21" si="18">SUM(J24:J1048576)</f>
        <v>788</v>
      </c>
      <c r="K21" s="65">
        <f t="shared" si="18"/>
        <v>1022.5</v>
      </c>
      <c r="L21" s="65">
        <f t="shared" si="18"/>
        <v>84</v>
      </c>
      <c r="M21" s="65">
        <f t="shared" si="18"/>
        <v>82</v>
      </c>
      <c r="N21" s="65">
        <f t="shared" si="18"/>
        <v>109</v>
      </c>
      <c r="O21" s="65">
        <f t="shared" si="18"/>
        <v>0</v>
      </c>
      <c r="P21" s="65">
        <f t="shared" si="18"/>
        <v>0</v>
      </c>
      <c r="Q21" s="65">
        <f t="shared" si="18"/>
        <v>3</v>
      </c>
      <c r="R21" s="65">
        <f t="shared" si="18"/>
        <v>1</v>
      </c>
      <c r="S21" s="65">
        <f t="shared" si="18"/>
        <v>1.5</v>
      </c>
      <c r="T21" s="65">
        <f t="shared" si="18"/>
        <v>1</v>
      </c>
      <c r="U21" s="65">
        <f t="shared" si="18"/>
        <v>0</v>
      </c>
      <c r="V21" s="65">
        <f t="shared" si="18"/>
        <v>0</v>
      </c>
      <c r="W21" s="65">
        <f t="shared" si="18"/>
        <v>0</v>
      </c>
      <c r="X21" s="65">
        <f t="shared" si="18"/>
        <v>123</v>
      </c>
      <c r="Y21" s="65">
        <f t="shared" si="18"/>
        <v>87</v>
      </c>
      <c r="Z21" s="65">
        <f t="shared" si="18"/>
        <v>80</v>
      </c>
      <c r="AA21" s="65">
        <f t="shared" si="18"/>
        <v>89</v>
      </c>
      <c r="AB21" s="65">
        <f t="shared" si="18"/>
        <v>115</v>
      </c>
      <c r="AC21" s="65">
        <f t="shared" si="18"/>
        <v>45</v>
      </c>
      <c r="AD21" s="65">
        <f t="shared" si="18"/>
        <v>0</v>
      </c>
      <c r="AE21" s="65">
        <f t="shared" si="18"/>
        <v>105</v>
      </c>
      <c r="AF21" s="65">
        <f t="shared" si="18"/>
        <v>97</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25">
      <c r="C22" s="474" t="s">
        <v>35</v>
      </c>
      <c r="D22" s="474" t="s">
        <v>36</v>
      </c>
      <c r="E22" s="474" t="s">
        <v>37</v>
      </c>
      <c r="F22" s="474" t="s">
        <v>38</v>
      </c>
      <c r="G22" s="474" t="s">
        <v>39</v>
      </c>
      <c r="H22" s="516" t="s">
        <v>134</v>
      </c>
      <c r="I22" s="475"/>
      <c r="J22" s="473">
        <v>46204</v>
      </c>
      <c r="K22" s="473"/>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73">
        <v>46235</v>
      </c>
      <c r="AR22" s="473"/>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73">
        <v>46266</v>
      </c>
      <c r="BY22" s="473"/>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73">
        <v>46296</v>
      </c>
      <c r="DE22" s="473"/>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73">
        <v>46327</v>
      </c>
      <c r="EL22" s="473"/>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73">
        <v>46357</v>
      </c>
      <c r="FR22" s="473"/>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25">
      <c r="C23" s="474"/>
      <c r="D23" s="474"/>
      <c r="E23" s="474"/>
      <c r="F23" s="474"/>
      <c r="G23" s="474"/>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1" customHeight="1" x14ac:dyDescent="0.25">
      <c r="C24" s="459">
        <f>IF(D24="","-",SUBTOTAL(3,$D$24:D24))</f>
        <v>1</v>
      </c>
      <c r="D24" s="471" t="s">
        <v>49</v>
      </c>
      <c r="E24" s="507" t="str">
        <f>IFERROR(VLOOKUP(D24,'employee list'!$C:$E,2,0),"-")</f>
        <v>Mai Thị Hoạt</v>
      </c>
      <c r="F24" s="497" t="str">
        <f>IFERROR(VLOOKUP(D24,'employee list'!$C:$E,3,0),"-")</f>
        <v>Operator</v>
      </c>
      <c r="G24" s="48" t="s">
        <v>44</v>
      </c>
      <c r="H24" s="49" t="s">
        <v>30</v>
      </c>
      <c r="I24" s="50">
        <v>0</v>
      </c>
      <c r="J24" s="51">
        <f t="shared" ref="J24" si="201">COUNTIF(L24:AP24,"X")</f>
        <v>9</v>
      </c>
      <c r="K24" s="52">
        <f t="shared" ref="K24:K87" si="202">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t="s">
        <v>135</v>
      </c>
      <c r="AF24" s="48" t="s">
        <v>135</v>
      </c>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25">
      <c r="C25" s="460"/>
      <c r="D25" s="471"/>
      <c r="E25" s="508"/>
      <c r="F25" s="497"/>
      <c r="G25" s="53" t="s">
        <v>47</v>
      </c>
      <c r="H25" s="54" t="s">
        <v>30</v>
      </c>
      <c r="I25" s="55">
        <v>0</v>
      </c>
      <c r="J25" s="56">
        <f>COUNTIF(L25:AP25,"X")</f>
        <v>5</v>
      </c>
      <c r="K25" s="57">
        <f t="shared" si="202"/>
        <v>0</v>
      </c>
      <c r="L25" s="53"/>
      <c r="M25" s="53"/>
      <c r="N25" s="53"/>
      <c r="O25" s="53"/>
      <c r="P25" s="53"/>
      <c r="Q25" s="53"/>
      <c r="R25" s="53"/>
      <c r="S25" s="53"/>
      <c r="T25" s="53"/>
      <c r="U25" s="53"/>
      <c r="V25" s="53"/>
      <c r="W25" s="53"/>
      <c r="X25" s="53" t="s">
        <v>135</v>
      </c>
      <c r="Y25" s="53" t="s">
        <v>135</v>
      </c>
      <c r="Z25" s="53" t="s">
        <v>135</v>
      </c>
      <c r="AA25" s="53" t="s">
        <v>135</v>
      </c>
      <c r="AB25" s="53" t="s">
        <v>135</v>
      </c>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25">
      <c r="C26" s="461"/>
      <c r="D26" s="471"/>
      <c r="E26" s="509"/>
      <c r="F26" s="497"/>
      <c r="G26" s="58" t="s">
        <v>48</v>
      </c>
      <c r="H26" s="54" t="s">
        <v>30</v>
      </c>
      <c r="I26" s="60">
        <f>SUMIF($J$23:$FR$23,$I$23,J26:FR26)</f>
        <v>18</v>
      </c>
      <c r="J26" s="61" t="s">
        <v>30</v>
      </c>
      <c r="K26" s="62">
        <f t="shared" si="202"/>
        <v>18</v>
      </c>
      <c r="L26" s="58">
        <v>2</v>
      </c>
      <c r="M26" s="58">
        <v>2</v>
      </c>
      <c r="N26" s="58">
        <v>3</v>
      </c>
      <c r="O26" s="58"/>
      <c r="P26" s="58"/>
      <c r="Q26" s="58"/>
      <c r="R26" s="211"/>
      <c r="S26" s="211"/>
      <c r="T26" s="211"/>
      <c r="U26" s="211"/>
      <c r="V26" s="58"/>
      <c r="W26" s="58"/>
      <c r="X26" s="58">
        <v>3</v>
      </c>
      <c r="Y26" s="58">
        <v>1</v>
      </c>
      <c r="Z26" s="58">
        <v>1</v>
      </c>
      <c r="AA26" s="58">
        <v>1</v>
      </c>
      <c r="AB26" s="58">
        <v>1</v>
      </c>
      <c r="AC26" s="58"/>
      <c r="AD26" s="58"/>
      <c r="AE26" s="58">
        <v>2</v>
      </c>
      <c r="AF26" s="58">
        <v>2</v>
      </c>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25">
      <c r="C27" s="459">
        <f>IF(D27="","-",SUBTOTAL(3,$D$24:D27))</f>
        <v>2</v>
      </c>
      <c r="D27" s="456" t="s">
        <v>51</v>
      </c>
      <c r="E27" s="507" t="str">
        <f>IFERROR(VLOOKUP(D27,'employee list'!$C:$E,2,0),"-")</f>
        <v>Nguyễn Mạnh Dũng</v>
      </c>
      <c r="F27" s="497" t="str">
        <f>IFERROR(VLOOKUP(D27,'employee list'!$C:$E,3,0),"-")</f>
        <v>Operator</v>
      </c>
      <c r="G27" s="48" t="s">
        <v>44</v>
      </c>
      <c r="H27" s="49" t="s">
        <v>30</v>
      </c>
      <c r="I27" s="50">
        <v>0</v>
      </c>
      <c r="J27" s="51">
        <f t="shared" ref="J27:J90" si="211">COUNTIF(L27:AP27,"X")</f>
        <v>10</v>
      </c>
      <c r="K27" s="52">
        <f t="shared" si="202"/>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t="s">
        <v>135</v>
      </c>
      <c r="AF27" s="48" t="s">
        <v>135</v>
      </c>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25">
      <c r="C28" s="460"/>
      <c r="D28" s="457"/>
      <c r="E28" s="508"/>
      <c r="F28" s="497"/>
      <c r="G28" s="53" t="s">
        <v>47</v>
      </c>
      <c r="H28" s="54" t="s">
        <v>30</v>
      </c>
      <c r="I28" s="55">
        <v>0</v>
      </c>
      <c r="J28" s="56">
        <f t="shared" si="211"/>
        <v>5</v>
      </c>
      <c r="K28" s="57">
        <f t="shared" si="202"/>
        <v>0</v>
      </c>
      <c r="L28" s="53"/>
      <c r="M28" s="53"/>
      <c r="N28" s="53"/>
      <c r="O28" s="53"/>
      <c r="P28" s="53"/>
      <c r="Q28" s="53"/>
      <c r="R28" s="53"/>
      <c r="S28" s="53"/>
      <c r="T28" s="53"/>
      <c r="U28" s="53"/>
      <c r="V28" s="53"/>
      <c r="W28" s="53"/>
      <c r="X28" s="53" t="s">
        <v>135</v>
      </c>
      <c r="Y28" s="53" t="s">
        <v>135</v>
      </c>
      <c r="Z28" s="53" t="s">
        <v>135</v>
      </c>
      <c r="AA28" s="53" t="s">
        <v>135</v>
      </c>
      <c r="AB28" s="53" t="s">
        <v>135</v>
      </c>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25">
      <c r="C29" s="461"/>
      <c r="D29" s="458"/>
      <c r="E29" s="509"/>
      <c r="F29" s="497"/>
      <c r="G29" s="58" t="s">
        <v>48</v>
      </c>
      <c r="H29" s="54" t="s">
        <v>30</v>
      </c>
      <c r="I29" s="60">
        <f>SUMIF($J$23:$FR$23,$I$23,J29:FR29)</f>
        <v>18</v>
      </c>
      <c r="J29" s="61" t="s">
        <v>30</v>
      </c>
      <c r="K29" s="62">
        <f t="shared" si="202"/>
        <v>18</v>
      </c>
      <c r="L29" s="58">
        <v>2</v>
      </c>
      <c r="M29" s="58">
        <v>2</v>
      </c>
      <c r="N29" s="58">
        <v>3</v>
      </c>
      <c r="O29" s="58"/>
      <c r="P29" s="58"/>
      <c r="Q29" s="211"/>
      <c r="R29" s="211"/>
      <c r="S29" s="211"/>
      <c r="T29" s="211"/>
      <c r="U29" s="211"/>
      <c r="V29" s="58"/>
      <c r="W29" s="58"/>
      <c r="X29" s="58">
        <v>3</v>
      </c>
      <c r="Y29" s="58">
        <v>1</v>
      </c>
      <c r="Z29" s="58">
        <v>1</v>
      </c>
      <c r="AA29" s="58">
        <v>1</v>
      </c>
      <c r="AB29" s="58">
        <v>1</v>
      </c>
      <c r="AC29" s="58"/>
      <c r="AD29" s="58"/>
      <c r="AE29" s="58">
        <v>2</v>
      </c>
      <c r="AF29" s="58">
        <v>2</v>
      </c>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25">
      <c r="B30" s="7" t="s">
        <v>136</v>
      </c>
      <c r="C30" s="459">
        <f>IF(D30="","-",SUBTOTAL(3,$D$24:D30))</f>
        <v>3</v>
      </c>
      <c r="D30" s="456" t="s">
        <v>52</v>
      </c>
      <c r="E30" s="507" t="str">
        <f>IFERROR(VLOOKUP(D30,'employee list'!$C:$E,2,0),"-")</f>
        <v>Trần Thị Thúy</v>
      </c>
      <c r="F30" s="497" t="str">
        <f>IFERROR(VLOOKUP(D30,'employee list'!$C:$E,3,0),"-")</f>
        <v>Operator</v>
      </c>
      <c r="G30" s="48" t="s">
        <v>44</v>
      </c>
      <c r="H30" s="49" t="s">
        <v>30</v>
      </c>
      <c r="I30" s="50">
        <v>0</v>
      </c>
      <c r="J30" s="51">
        <f t="shared" si="211"/>
        <v>15</v>
      </c>
      <c r="K30" s="52">
        <f t="shared" si="202"/>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t="s">
        <v>135</v>
      </c>
      <c r="AA30" s="48" t="s">
        <v>135</v>
      </c>
      <c r="AB30" s="48" t="s">
        <v>135</v>
      </c>
      <c r="AC30" s="48"/>
      <c r="AD30" s="48"/>
      <c r="AE30" s="48" t="s">
        <v>135</v>
      </c>
      <c r="AF30" s="48" t="s">
        <v>135</v>
      </c>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25">
      <c r="C31" s="460"/>
      <c r="D31" s="457"/>
      <c r="E31" s="508"/>
      <c r="F31" s="497"/>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25">
      <c r="C32" s="461"/>
      <c r="D32" s="458"/>
      <c r="E32" s="509"/>
      <c r="F32" s="497"/>
      <c r="G32" s="58" t="s">
        <v>48</v>
      </c>
      <c r="H32" s="54" t="s">
        <v>30</v>
      </c>
      <c r="I32" s="60">
        <f>SUMIF($J$23:$FR$23,$I$23,J32:FR32)</f>
        <v>12</v>
      </c>
      <c r="J32" s="61" t="s">
        <v>30</v>
      </c>
      <c r="K32" s="62">
        <f t="shared" si="202"/>
        <v>12</v>
      </c>
      <c r="L32" s="58">
        <v>2</v>
      </c>
      <c r="M32" s="58">
        <v>2</v>
      </c>
      <c r="N32" s="211"/>
      <c r="O32" s="58"/>
      <c r="P32" s="58"/>
      <c r="Q32" s="211"/>
      <c r="R32" s="211"/>
      <c r="S32" s="211"/>
      <c r="T32" s="211"/>
      <c r="U32" s="211"/>
      <c r="V32" s="58"/>
      <c r="W32" s="58"/>
      <c r="X32" s="210">
        <v>2</v>
      </c>
      <c r="Y32" s="211"/>
      <c r="Z32" s="58">
        <v>2</v>
      </c>
      <c r="AA32" s="58">
        <v>2</v>
      </c>
      <c r="AB32" s="211"/>
      <c r="AC32" s="58"/>
      <c r="AD32" s="58"/>
      <c r="AE32" s="211"/>
      <c r="AF32" s="58">
        <v>2</v>
      </c>
      <c r="AG32" s="58"/>
      <c r="AH32" s="58"/>
      <c r="AI32" s="58"/>
      <c r="AJ32" s="214"/>
      <c r="AK32" s="214"/>
      <c r="AL32" s="214"/>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3"/>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25">
      <c r="C33" s="459">
        <f>IF(D33="","-",SUBTOTAL(3,$D$24:D33))</f>
        <v>4</v>
      </c>
      <c r="D33" s="471" t="s">
        <v>54</v>
      </c>
      <c r="E33" s="507" t="str">
        <f>IFERROR(VLOOKUP(D33,'employee list'!$C:$E,2,0),"-")</f>
        <v>Vũ Văn Linh</v>
      </c>
      <c r="F33" s="497" t="str">
        <f>IFERROR(VLOOKUP(D33,'employee list'!$C:$E,3,0),"-")</f>
        <v>Operator</v>
      </c>
      <c r="G33" s="48" t="s">
        <v>44</v>
      </c>
      <c r="H33" s="49" t="s">
        <v>30</v>
      </c>
      <c r="I33" s="50">
        <v>0</v>
      </c>
      <c r="J33" s="51">
        <f t="shared" si="211"/>
        <v>10</v>
      </c>
      <c r="K33" s="52">
        <f t="shared" si="202"/>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t="s">
        <v>135</v>
      </c>
      <c r="AF33" s="48" t="s">
        <v>135</v>
      </c>
      <c r="AG33" s="48"/>
      <c r="AH33" s="48"/>
      <c r="AI33" s="48"/>
      <c r="AJ33" s="165"/>
      <c r="AK33" s="165"/>
      <c r="AL33" s="165"/>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25">
      <c r="C34" s="460"/>
      <c r="D34" s="471"/>
      <c r="E34" s="508"/>
      <c r="F34" s="497"/>
      <c r="G34" s="53" t="s">
        <v>47</v>
      </c>
      <c r="H34" s="54" t="s">
        <v>30</v>
      </c>
      <c r="I34" s="55">
        <v>0</v>
      </c>
      <c r="J34" s="56">
        <f t="shared" si="211"/>
        <v>5</v>
      </c>
      <c r="K34" s="57">
        <f t="shared" si="202"/>
        <v>0</v>
      </c>
      <c r="L34" s="53"/>
      <c r="M34" s="53"/>
      <c r="N34" s="53"/>
      <c r="O34" s="53"/>
      <c r="P34" s="53"/>
      <c r="Q34" s="53"/>
      <c r="R34" s="53"/>
      <c r="S34" s="53"/>
      <c r="T34" s="53"/>
      <c r="U34" s="53"/>
      <c r="V34" s="53"/>
      <c r="W34" s="53"/>
      <c r="X34" s="53" t="s">
        <v>135</v>
      </c>
      <c r="Y34" s="53" t="s">
        <v>135</v>
      </c>
      <c r="Z34" s="53" t="s">
        <v>135</v>
      </c>
      <c r="AA34" s="53" t="s">
        <v>135</v>
      </c>
      <c r="AB34" s="53" t="s">
        <v>135</v>
      </c>
      <c r="AC34" s="53"/>
      <c r="AD34" s="53"/>
      <c r="AE34" s="53"/>
      <c r="AF34" s="53"/>
      <c r="AG34" s="53"/>
      <c r="AH34" s="53"/>
      <c r="AI34" s="53"/>
      <c r="AJ34" s="379"/>
      <c r="AK34" s="379"/>
      <c r="AL34" s="379"/>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2"/>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25">
      <c r="C35" s="461"/>
      <c r="D35" s="471"/>
      <c r="E35" s="509"/>
      <c r="F35" s="497"/>
      <c r="G35" s="58" t="s">
        <v>48</v>
      </c>
      <c r="H35" s="54" t="s">
        <v>30</v>
      </c>
      <c r="I35" s="60">
        <f>SUMIF($J$23:$FR$23,$I$23,J35:FR35)</f>
        <v>19.5</v>
      </c>
      <c r="J35" s="61" t="s">
        <v>30</v>
      </c>
      <c r="K35" s="62">
        <f t="shared" si="202"/>
        <v>19.5</v>
      </c>
      <c r="L35" s="58">
        <v>2</v>
      </c>
      <c r="M35" s="58">
        <v>2</v>
      </c>
      <c r="N35" s="58">
        <v>3</v>
      </c>
      <c r="O35" s="58"/>
      <c r="P35" s="58"/>
      <c r="Q35" s="211"/>
      <c r="R35" s="211"/>
      <c r="S35" s="214">
        <v>1.5</v>
      </c>
      <c r="T35" s="211"/>
      <c r="U35" s="211"/>
      <c r="V35" s="58"/>
      <c r="W35" s="58"/>
      <c r="X35" s="58">
        <v>3</v>
      </c>
      <c r="Y35" s="58">
        <v>1</v>
      </c>
      <c r="Z35" s="58">
        <v>1</v>
      </c>
      <c r="AA35" s="58">
        <v>1</v>
      </c>
      <c r="AB35" s="58">
        <v>1</v>
      </c>
      <c r="AC35" s="58"/>
      <c r="AD35" s="58"/>
      <c r="AE35" s="58">
        <v>2</v>
      </c>
      <c r="AF35" s="58">
        <v>2</v>
      </c>
      <c r="AG35" s="58"/>
      <c r="AH35" s="58"/>
      <c r="AI35" s="58"/>
      <c r="AJ35" s="214"/>
      <c r="AK35" s="214"/>
      <c r="AL35" s="214"/>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25">
      <c r="C36" s="459">
        <f>IF(D36="","-",SUBTOTAL(3,$D$24:D36))</f>
        <v>5</v>
      </c>
      <c r="D36" s="471" t="s">
        <v>56</v>
      </c>
      <c r="E36" s="507" t="str">
        <f>IFERROR(VLOOKUP(D36,'employee list'!$C:$E,2,0),"-")</f>
        <v>Nguyễn Văn Tùng</v>
      </c>
      <c r="F36" s="497" t="str">
        <f>IFERROR(VLOOKUP(D36,'employee list'!$C:$E,3,0),"-")</f>
        <v>Operator</v>
      </c>
      <c r="G36" s="48" t="s">
        <v>44</v>
      </c>
      <c r="H36" s="49" t="s">
        <v>30</v>
      </c>
      <c r="I36" s="50">
        <v>0</v>
      </c>
      <c r="J36" s="51">
        <f t="shared" si="211"/>
        <v>10</v>
      </c>
      <c r="K36" s="52">
        <f t="shared" si="202"/>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t="s">
        <v>135</v>
      </c>
      <c r="AF36" s="48" t="s">
        <v>135</v>
      </c>
      <c r="AG36" s="48"/>
      <c r="AH36" s="48"/>
      <c r="AI36" s="48"/>
      <c r="AJ36" s="165"/>
      <c r="AK36" s="165"/>
      <c r="AL36" s="165"/>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25">
      <c r="C37" s="460"/>
      <c r="D37" s="471"/>
      <c r="E37" s="508"/>
      <c r="F37" s="497"/>
      <c r="G37" s="53" t="s">
        <v>47</v>
      </c>
      <c r="H37" s="54" t="s">
        <v>30</v>
      </c>
      <c r="I37" s="55">
        <v>0</v>
      </c>
      <c r="J37" s="56">
        <f t="shared" si="211"/>
        <v>5</v>
      </c>
      <c r="K37" s="57">
        <f t="shared" si="202"/>
        <v>0</v>
      </c>
      <c r="L37" s="53"/>
      <c r="M37" s="53"/>
      <c r="N37" s="53"/>
      <c r="O37" s="53"/>
      <c r="P37" s="53"/>
      <c r="Q37" s="53"/>
      <c r="R37" s="53"/>
      <c r="S37" s="53"/>
      <c r="T37" s="53"/>
      <c r="U37" s="53"/>
      <c r="V37" s="53"/>
      <c r="W37" s="53"/>
      <c r="X37" s="53" t="s">
        <v>135</v>
      </c>
      <c r="Y37" s="53" t="s">
        <v>135</v>
      </c>
      <c r="Z37" s="53" t="s">
        <v>135</v>
      </c>
      <c r="AA37" s="53" t="s">
        <v>135</v>
      </c>
      <c r="AB37" s="53" t="s">
        <v>135</v>
      </c>
      <c r="AC37" s="53"/>
      <c r="AD37" s="53"/>
      <c r="AE37" s="53"/>
      <c r="AF37" s="53"/>
      <c r="AG37" s="53"/>
      <c r="AH37" s="53"/>
      <c r="AI37" s="53"/>
      <c r="AJ37" s="379"/>
      <c r="AK37" s="379"/>
      <c r="AL37" s="379"/>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1" customHeight="1" x14ac:dyDescent="0.25">
      <c r="C38" s="461"/>
      <c r="D38" s="471"/>
      <c r="E38" s="509"/>
      <c r="F38" s="497"/>
      <c r="G38" s="58" t="s">
        <v>48</v>
      </c>
      <c r="H38" s="54" t="s">
        <v>30</v>
      </c>
      <c r="I38" s="60">
        <f>SUMIF($J$23:$FR$23,$I$23,J38:FR38)</f>
        <v>16</v>
      </c>
      <c r="J38" s="61" t="s">
        <v>30</v>
      </c>
      <c r="K38" s="62">
        <f t="shared" si="202"/>
        <v>16</v>
      </c>
      <c r="L38" s="58">
        <v>2</v>
      </c>
      <c r="M38" s="211"/>
      <c r="N38" s="58">
        <v>3</v>
      </c>
      <c r="O38" s="58"/>
      <c r="P38" s="58"/>
      <c r="Q38" s="211"/>
      <c r="R38" s="211"/>
      <c r="S38" s="211"/>
      <c r="T38" s="211"/>
      <c r="U38" s="211"/>
      <c r="V38" s="58"/>
      <c r="W38" s="58"/>
      <c r="X38" s="58">
        <v>3</v>
      </c>
      <c r="Y38" s="58">
        <v>1</v>
      </c>
      <c r="Z38" s="58">
        <v>1</v>
      </c>
      <c r="AA38" s="58">
        <v>1</v>
      </c>
      <c r="AB38" s="58">
        <v>1</v>
      </c>
      <c r="AC38" s="58"/>
      <c r="AD38" s="58"/>
      <c r="AE38" s="58">
        <v>2</v>
      </c>
      <c r="AF38" s="58">
        <v>2</v>
      </c>
      <c r="AG38" s="58"/>
      <c r="AH38" s="58"/>
      <c r="AI38" s="58"/>
      <c r="AJ38" s="214"/>
      <c r="AK38" s="214"/>
      <c r="AL38" s="214"/>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75" customHeight="1" x14ac:dyDescent="0.25">
      <c r="C39" s="459">
        <f>IF(D39="","-",SUBTOTAL(3,$D$24:D39))</f>
        <v>6</v>
      </c>
      <c r="D39" s="456" t="s">
        <v>57</v>
      </c>
      <c r="E39" s="510" t="str">
        <f>IFERROR(VLOOKUP(D39,'employee list'!$C:$E,2,0),"-")</f>
        <v>Phạm Huy Hoàng</v>
      </c>
      <c r="F39" s="497" t="str">
        <f>IFERROR(VLOOKUP(D39,'employee list'!$C:$E,3,0),"-")</f>
        <v>Operator</v>
      </c>
      <c r="G39" s="48" t="s">
        <v>44</v>
      </c>
      <c r="H39" s="49" t="s">
        <v>30</v>
      </c>
      <c r="I39" s="50">
        <v>0</v>
      </c>
      <c r="J39" s="51">
        <f t="shared" si="211"/>
        <v>5</v>
      </c>
      <c r="K39" s="52">
        <f t="shared" si="202"/>
        <v>0</v>
      </c>
      <c r="L39" s="48"/>
      <c r="M39" s="48"/>
      <c r="N39" s="48"/>
      <c r="O39" s="48"/>
      <c r="P39" s="48"/>
      <c r="Q39" s="48"/>
      <c r="R39" s="48"/>
      <c r="S39" s="48"/>
      <c r="T39" s="48"/>
      <c r="U39" s="48"/>
      <c r="V39" s="48"/>
      <c r="W39" s="48"/>
      <c r="X39" s="48" t="s">
        <v>135</v>
      </c>
      <c r="Y39" s="48" t="s">
        <v>135</v>
      </c>
      <c r="Z39" s="48" t="s">
        <v>135</v>
      </c>
      <c r="AA39" s="209" t="s">
        <v>19</v>
      </c>
      <c r="AB39" s="48" t="s">
        <v>135</v>
      </c>
      <c r="AC39" s="48"/>
      <c r="AD39" s="48"/>
      <c r="AE39" s="48" t="s">
        <v>135</v>
      </c>
      <c r="AF39" s="209" t="s">
        <v>19</v>
      </c>
      <c r="AG39" s="48"/>
      <c r="AH39" s="48"/>
      <c r="AI39" s="48"/>
      <c r="AJ39" s="165"/>
      <c r="AK39" s="165"/>
      <c r="AL39" s="165"/>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1" customHeight="1" x14ac:dyDescent="0.25">
      <c r="C40" s="460"/>
      <c r="D40" s="457"/>
      <c r="E40" s="511"/>
      <c r="F40" s="497"/>
      <c r="G40" s="53" t="s">
        <v>47</v>
      </c>
      <c r="H40" s="54" t="s">
        <v>30</v>
      </c>
      <c r="I40" s="55">
        <v>0</v>
      </c>
      <c r="J40" s="56">
        <f t="shared" si="211"/>
        <v>7</v>
      </c>
      <c r="K40" s="57">
        <f t="shared" si="202"/>
        <v>0</v>
      </c>
      <c r="L40" s="53" t="s">
        <v>135</v>
      </c>
      <c r="M40" s="53" t="s">
        <v>135</v>
      </c>
      <c r="N40" s="53" t="s">
        <v>135</v>
      </c>
      <c r="O40" s="53"/>
      <c r="P40" s="53"/>
      <c r="Q40" s="362" t="s">
        <v>135</v>
      </c>
      <c r="R40" s="362" t="s">
        <v>135</v>
      </c>
      <c r="S40" s="362"/>
      <c r="T40" s="53" t="s">
        <v>135</v>
      </c>
      <c r="U40" s="362" t="s">
        <v>135</v>
      </c>
      <c r="V40" s="53"/>
      <c r="W40" s="53"/>
      <c r="X40" s="53"/>
      <c r="Y40" s="53"/>
      <c r="Z40" s="53"/>
      <c r="AA40" s="53"/>
      <c r="AB40" s="53"/>
      <c r="AC40" s="53"/>
      <c r="AD40" s="53"/>
      <c r="AE40" s="53"/>
      <c r="AF40" s="53"/>
      <c r="AG40" s="53"/>
      <c r="AH40" s="53"/>
      <c r="AI40" s="53"/>
      <c r="AJ40" s="379"/>
      <c r="AK40" s="379"/>
      <c r="AL40" s="379"/>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1" customHeight="1" x14ac:dyDescent="0.25">
      <c r="C41" s="461"/>
      <c r="D41" s="458"/>
      <c r="E41" s="512"/>
      <c r="F41" s="497"/>
      <c r="G41" s="58" t="s">
        <v>48</v>
      </c>
      <c r="H41" s="54" t="s">
        <v>30</v>
      </c>
      <c r="I41" s="60">
        <f>SUMIF($J$23:$FR$23,$I$23,J41:FR41)</f>
        <v>27</v>
      </c>
      <c r="J41" s="61" t="s">
        <v>30</v>
      </c>
      <c r="K41" s="62">
        <f t="shared" si="202"/>
        <v>27</v>
      </c>
      <c r="L41" s="58">
        <v>1</v>
      </c>
      <c r="M41" s="58">
        <v>1</v>
      </c>
      <c r="N41" s="58">
        <v>1</v>
      </c>
      <c r="O41" s="58"/>
      <c r="P41" s="58"/>
      <c r="Q41" s="58">
        <v>3</v>
      </c>
      <c r="R41" s="210">
        <v>1</v>
      </c>
      <c r="S41" s="210"/>
      <c r="T41" s="211"/>
      <c r="U41" s="211"/>
      <c r="V41" s="58"/>
      <c r="W41" s="58"/>
      <c r="X41" s="210">
        <v>2</v>
      </c>
      <c r="Y41" s="58">
        <v>2</v>
      </c>
      <c r="Z41" s="58">
        <v>2</v>
      </c>
      <c r="AA41" s="58"/>
      <c r="AB41" s="58">
        <v>3</v>
      </c>
      <c r="AC41" s="212">
        <v>9</v>
      </c>
      <c r="AD41" s="58"/>
      <c r="AE41" s="58">
        <v>2</v>
      </c>
      <c r="AF41" s="58"/>
      <c r="AG41" s="58"/>
      <c r="AH41" s="58"/>
      <c r="AI41" s="58"/>
      <c r="AJ41" s="214"/>
      <c r="AK41" s="214"/>
      <c r="AL41" s="214"/>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1" customHeight="1" x14ac:dyDescent="0.25">
      <c r="C42" s="459">
        <f>IF(D42="","-",SUBTOTAL(3,$D$24:D42))</f>
        <v>7</v>
      </c>
      <c r="D42" s="456" t="s">
        <v>58</v>
      </c>
      <c r="E42" s="507" t="str">
        <f>IFERROR(VLOOKUP(D42,'employee list'!$C:$E,2,0),"-")</f>
        <v>Nguyễn Thị Thuận</v>
      </c>
      <c r="F42" s="497" t="str">
        <f>IFERROR(VLOOKUP(D42,'employee list'!$C:$E,3,0),"-")</f>
        <v>Operator</v>
      </c>
      <c r="G42" s="48" t="s">
        <v>44</v>
      </c>
      <c r="H42" s="49" t="s">
        <v>30</v>
      </c>
      <c r="I42" s="50">
        <v>0</v>
      </c>
      <c r="J42" s="51">
        <f t="shared" si="211"/>
        <v>7</v>
      </c>
      <c r="K42" s="52">
        <f t="shared" si="202"/>
        <v>0</v>
      </c>
      <c r="L42" s="48"/>
      <c r="M42" s="48"/>
      <c r="N42" s="48"/>
      <c r="O42" s="213"/>
      <c r="P42" s="48"/>
      <c r="Q42" s="48"/>
      <c r="R42" s="48"/>
      <c r="S42" s="48"/>
      <c r="T42" s="48"/>
      <c r="U42" s="48"/>
      <c r="V42" s="209"/>
      <c r="W42" s="48"/>
      <c r="X42" s="48" t="s">
        <v>135</v>
      </c>
      <c r="Y42" s="48" t="s">
        <v>135</v>
      </c>
      <c r="Z42" s="48" t="s">
        <v>135</v>
      </c>
      <c r="AA42" s="48" t="s">
        <v>135</v>
      </c>
      <c r="AB42" s="48" t="s">
        <v>135</v>
      </c>
      <c r="AC42" s="48"/>
      <c r="AD42" s="48"/>
      <c r="AE42" s="48" t="s">
        <v>135</v>
      </c>
      <c r="AF42" s="48" t="s">
        <v>135</v>
      </c>
      <c r="AG42" s="48"/>
      <c r="AH42" s="48"/>
      <c r="AI42" s="48"/>
      <c r="AJ42" s="165"/>
      <c r="AK42" s="165"/>
      <c r="AL42" s="165"/>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1" customHeight="1" x14ac:dyDescent="0.25">
      <c r="C43" s="460"/>
      <c r="D43" s="457"/>
      <c r="E43" s="508"/>
      <c r="F43" s="497"/>
      <c r="G43" s="53" t="s">
        <v>47</v>
      </c>
      <c r="H43" s="54" t="s">
        <v>30</v>
      </c>
      <c r="I43" s="55">
        <v>0</v>
      </c>
      <c r="J43" s="56">
        <f t="shared" si="211"/>
        <v>7</v>
      </c>
      <c r="K43" s="57">
        <f t="shared" si="202"/>
        <v>0</v>
      </c>
      <c r="L43" s="53" t="s">
        <v>135</v>
      </c>
      <c r="M43" s="53" t="s">
        <v>135</v>
      </c>
      <c r="N43" s="53" t="s">
        <v>135</v>
      </c>
      <c r="O43" s="53"/>
      <c r="P43" s="53"/>
      <c r="Q43" s="53" t="s">
        <v>135</v>
      </c>
      <c r="R43" s="53" t="s">
        <v>135</v>
      </c>
      <c r="S43" s="362"/>
      <c r="T43" s="53" t="s">
        <v>135</v>
      </c>
      <c r="U43" s="53" t="s">
        <v>135</v>
      </c>
      <c r="V43" s="53"/>
      <c r="W43" s="53"/>
      <c r="X43" s="53"/>
      <c r="Y43" s="53"/>
      <c r="Z43" s="53"/>
      <c r="AA43" s="53"/>
      <c r="AB43" s="53"/>
      <c r="AC43" s="53"/>
      <c r="AD43" s="53"/>
      <c r="AE43" s="53"/>
      <c r="AF43" s="53"/>
      <c r="AG43" s="53"/>
      <c r="AH43" s="53"/>
      <c r="AI43" s="53"/>
      <c r="AJ43" s="379"/>
      <c r="AK43" s="379"/>
      <c r="AL43" s="379"/>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1" customHeight="1" x14ac:dyDescent="0.25">
      <c r="C44" s="461"/>
      <c r="D44" s="458"/>
      <c r="E44" s="509"/>
      <c r="F44" s="497"/>
      <c r="G44" s="58" t="s">
        <v>48</v>
      </c>
      <c r="H44" s="54" t="s">
        <v>30</v>
      </c>
      <c r="I44" s="60">
        <f>SUMIF($J$23:$FR$23,$I$23,J44:FR44)</f>
        <v>27</v>
      </c>
      <c r="J44" s="61" t="s">
        <v>30</v>
      </c>
      <c r="K44" s="62">
        <f t="shared" si="202"/>
        <v>27</v>
      </c>
      <c r="L44" s="58">
        <v>1</v>
      </c>
      <c r="M44" s="58">
        <v>1</v>
      </c>
      <c r="N44" s="58">
        <v>1</v>
      </c>
      <c r="O44" s="58"/>
      <c r="P44" s="58"/>
      <c r="Q44" s="211"/>
      <c r="R44" s="211"/>
      <c r="S44" s="210"/>
      <c r="T44" s="211"/>
      <c r="U44" s="211"/>
      <c r="V44" s="58"/>
      <c r="W44" s="58"/>
      <c r="X44" s="210">
        <v>2</v>
      </c>
      <c r="Y44" s="58">
        <v>2</v>
      </c>
      <c r="Z44" s="58">
        <v>2</v>
      </c>
      <c r="AA44" s="58">
        <v>2</v>
      </c>
      <c r="AB44" s="58">
        <v>3</v>
      </c>
      <c r="AC44" s="212">
        <v>9</v>
      </c>
      <c r="AD44" s="58"/>
      <c r="AE44" s="58">
        <v>2</v>
      </c>
      <c r="AF44" s="58">
        <v>2</v>
      </c>
      <c r="AG44" s="58"/>
      <c r="AH44" s="58"/>
      <c r="AI44" s="58"/>
      <c r="AJ44" s="214"/>
      <c r="AK44" s="214"/>
      <c r="AL44" s="214"/>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1" customHeight="1" x14ac:dyDescent="0.25">
      <c r="C45" s="459">
        <f>IF(D45="","-",SUBTOTAL(3,$D$24:D45))</f>
        <v>8</v>
      </c>
      <c r="D45" s="471" t="s">
        <v>59</v>
      </c>
      <c r="E45" s="507" t="str">
        <f>IFERROR(VLOOKUP(D45,'employee list'!$C:$E,2,0),"-")</f>
        <v>Đỗ Chính</v>
      </c>
      <c r="F45" s="497" t="str">
        <f>IFERROR(VLOOKUP(D45,'employee list'!$C:$E,3,0),"-")</f>
        <v>Operator</v>
      </c>
      <c r="G45" s="48" t="s">
        <v>44</v>
      </c>
      <c r="H45" s="49" t="s">
        <v>30</v>
      </c>
      <c r="I45" s="50">
        <v>0</v>
      </c>
      <c r="J45" s="51">
        <f t="shared" si="211"/>
        <v>10</v>
      </c>
      <c r="K45" s="52">
        <f t="shared" si="202"/>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t="s">
        <v>135</v>
      </c>
      <c r="AF45" s="48" t="s">
        <v>135</v>
      </c>
      <c r="AG45" s="48"/>
      <c r="AH45" s="48"/>
      <c r="AI45" s="48"/>
      <c r="AJ45" s="165"/>
      <c r="AK45" s="165"/>
      <c r="AL45" s="165"/>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25">
      <c r="C46" s="460"/>
      <c r="D46" s="471"/>
      <c r="E46" s="508"/>
      <c r="F46" s="497"/>
      <c r="G46" s="53" t="s">
        <v>47</v>
      </c>
      <c r="H46" s="54" t="s">
        <v>30</v>
      </c>
      <c r="I46" s="55">
        <v>0</v>
      </c>
      <c r="J46" s="56">
        <f t="shared" si="211"/>
        <v>5</v>
      </c>
      <c r="K46" s="57">
        <f t="shared" si="202"/>
        <v>0</v>
      </c>
      <c r="L46" s="53"/>
      <c r="M46" s="53"/>
      <c r="N46" s="53"/>
      <c r="O46" s="53"/>
      <c r="P46" s="53"/>
      <c r="Q46" s="53"/>
      <c r="R46" s="53"/>
      <c r="S46" s="53"/>
      <c r="T46" s="53"/>
      <c r="U46" s="53"/>
      <c r="V46" s="53"/>
      <c r="W46" s="53"/>
      <c r="X46" s="53" t="s">
        <v>135</v>
      </c>
      <c r="Y46" s="53" t="s">
        <v>135</v>
      </c>
      <c r="Z46" s="53" t="s">
        <v>135</v>
      </c>
      <c r="AA46" s="53" t="s">
        <v>135</v>
      </c>
      <c r="AB46" s="53" t="s">
        <v>135</v>
      </c>
      <c r="AC46" s="53"/>
      <c r="AD46" s="53"/>
      <c r="AE46" s="53"/>
      <c r="AF46" s="53"/>
      <c r="AG46" s="53"/>
      <c r="AH46" s="53"/>
      <c r="AI46" s="53"/>
      <c r="AJ46" s="379"/>
      <c r="AK46" s="379"/>
      <c r="AL46" s="379"/>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25">
      <c r="C47" s="461"/>
      <c r="D47" s="471"/>
      <c r="E47" s="509"/>
      <c r="F47" s="497"/>
      <c r="G47" s="58" t="s">
        <v>48</v>
      </c>
      <c r="H47" s="54" t="s">
        <v>30</v>
      </c>
      <c r="I47" s="60">
        <f>SUMIF($J$23:$FR$23,$I$23,J47:FR47)</f>
        <v>19</v>
      </c>
      <c r="J47" s="61" t="s">
        <v>30</v>
      </c>
      <c r="K47" s="62">
        <f t="shared" si="202"/>
        <v>19</v>
      </c>
      <c r="L47" s="58">
        <v>2</v>
      </c>
      <c r="M47" s="58">
        <v>2</v>
      </c>
      <c r="N47" s="58">
        <v>3</v>
      </c>
      <c r="O47" s="58"/>
      <c r="P47" s="58"/>
      <c r="Q47" s="211"/>
      <c r="R47" s="211"/>
      <c r="S47" s="211"/>
      <c r="T47" s="214">
        <v>1</v>
      </c>
      <c r="U47" s="211"/>
      <c r="V47" s="58"/>
      <c r="W47" s="58"/>
      <c r="X47" s="58">
        <v>3</v>
      </c>
      <c r="Y47" s="58">
        <v>1</v>
      </c>
      <c r="Z47" s="58">
        <v>1</v>
      </c>
      <c r="AA47" s="58">
        <v>1</v>
      </c>
      <c r="AB47" s="58">
        <v>1</v>
      </c>
      <c r="AC47" s="58"/>
      <c r="AD47" s="58"/>
      <c r="AE47" s="58">
        <v>2</v>
      </c>
      <c r="AF47" s="58">
        <v>2</v>
      </c>
      <c r="AG47" s="58"/>
      <c r="AH47" s="58"/>
      <c r="AI47" s="58"/>
      <c r="AJ47" s="214"/>
      <c r="AK47" s="214"/>
      <c r="AL47" s="214"/>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25">
      <c r="C48" s="459">
        <f>IF(D48="","-",SUBTOTAL(3,$D$24:D48))</f>
        <v>9</v>
      </c>
      <c r="D48" s="471" t="s">
        <v>60</v>
      </c>
      <c r="E48" s="507" t="str">
        <f>IFERROR(VLOOKUP(D48,'employee list'!$C:$E,2,0),"-")</f>
        <v>Phạm Thị Kim Dung</v>
      </c>
      <c r="F48" s="497" t="str">
        <f>IFERROR(VLOOKUP(D48,'employee list'!$C:$E,3,0),"-")</f>
        <v>Operator</v>
      </c>
      <c r="G48" s="48" t="s">
        <v>44</v>
      </c>
      <c r="H48" s="49" t="s">
        <v>30</v>
      </c>
      <c r="I48" s="50">
        <v>0</v>
      </c>
      <c r="J48" s="51">
        <f t="shared" si="211"/>
        <v>10</v>
      </c>
      <c r="K48" s="52">
        <f t="shared" si="202"/>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165"/>
      <c r="AD48" s="48"/>
      <c r="AE48" s="48" t="s">
        <v>135</v>
      </c>
      <c r="AF48" s="48" t="s">
        <v>135</v>
      </c>
      <c r="AG48" s="48"/>
      <c r="AH48" s="48"/>
      <c r="AI48" s="48"/>
      <c r="AJ48" s="165"/>
      <c r="AK48" s="165"/>
      <c r="AL48" s="165"/>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25">
      <c r="C49" s="460"/>
      <c r="D49" s="471"/>
      <c r="E49" s="508"/>
      <c r="F49" s="497"/>
      <c r="G49" s="53" t="s">
        <v>47</v>
      </c>
      <c r="H49" s="54" t="s">
        <v>30</v>
      </c>
      <c r="I49" s="55">
        <v>0</v>
      </c>
      <c r="J49" s="56">
        <f t="shared" si="211"/>
        <v>5</v>
      </c>
      <c r="K49" s="57">
        <f t="shared" si="202"/>
        <v>0</v>
      </c>
      <c r="L49" s="53"/>
      <c r="M49" s="53"/>
      <c r="N49" s="53"/>
      <c r="O49" s="53"/>
      <c r="P49" s="53"/>
      <c r="Q49" s="53"/>
      <c r="R49" s="53"/>
      <c r="S49" s="53"/>
      <c r="T49" s="53"/>
      <c r="U49" s="53"/>
      <c r="V49" s="53"/>
      <c r="W49" s="53"/>
      <c r="X49" s="53" t="s">
        <v>135</v>
      </c>
      <c r="Y49" s="53" t="s">
        <v>135</v>
      </c>
      <c r="Z49" s="53" t="s">
        <v>135</v>
      </c>
      <c r="AA49" s="53" t="s">
        <v>135</v>
      </c>
      <c r="AB49" s="53" t="s">
        <v>135</v>
      </c>
      <c r="AC49" s="53"/>
      <c r="AD49" s="53"/>
      <c r="AE49" s="53"/>
      <c r="AF49" s="53"/>
      <c r="AG49" s="53"/>
      <c r="AH49" s="53"/>
      <c r="AI49" s="53"/>
      <c r="AJ49" s="379"/>
      <c r="AK49" s="379"/>
      <c r="AL49" s="379"/>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25">
      <c r="C50" s="461"/>
      <c r="D50" s="471"/>
      <c r="E50" s="509"/>
      <c r="F50" s="497"/>
      <c r="G50" s="58" t="s">
        <v>48</v>
      </c>
      <c r="H50" s="172" t="s">
        <v>30</v>
      </c>
      <c r="I50" s="62">
        <f>SUMIF($J$23:$FR$23,$I$23,J50:FR50)</f>
        <v>18</v>
      </c>
      <c r="J50" s="61" t="s">
        <v>30</v>
      </c>
      <c r="K50" s="62">
        <f t="shared" si="202"/>
        <v>18</v>
      </c>
      <c r="L50" s="58">
        <v>2</v>
      </c>
      <c r="M50" s="58">
        <v>2</v>
      </c>
      <c r="N50" s="58">
        <v>3</v>
      </c>
      <c r="O50" s="58"/>
      <c r="P50" s="58"/>
      <c r="Q50" s="211"/>
      <c r="R50" s="211"/>
      <c r="S50" s="211"/>
      <c r="T50" s="211"/>
      <c r="U50" s="211"/>
      <c r="V50" s="58"/>
      <c r="W50" s="58"/>
      <c r="X50" s="58">
        <v>3</v>
      </c>
      <c r="Y50" s="58">
        <v>1</v>
      </c>
      <c r="Z50" s="58">
        <v>1</v>
      </c>
      <c r="AA50" s="58">
        <v>1</v>
      </c>
      <c r="AB50" s="58">
        <v>1</v>
      </c>
      <c r="AC50" s="58"/>
      <c r="AD50" s="58"/>
      <c r="AE50" s="58">
        <v>2</v>
      </c>
      <c r="AF50" s="58">
        <v>2</v>
      </c>
      <c r="AG50" s="58"/>
      <c r="AH50" s="58"/>
      <c r="AI50" s="58"/>
      <c r="AJ50" s="214"/>
      <c r="AK50" s="214"/>
      <c r="AL50" s="214"/>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25">
      <c r="C51" s="459">
        <f>IF(D51="","-",SUBTOTAL(3,$D$24:D51))</f>
        <v>10</v>
      </c>
      <c r="D51" s="471" t="s">
        <v>61</v>
      </c>
      <c r="E51" s="507" t="str">
        <f>IFERROR(VLOOKUP(D51,'employee list'!$C:$E,2,0),"-")</f>
        <v>Đặng Quốc Cường</v>
      </c>
      <c r="F51" s="497" t="str">
        <f>IFERROR(VLOOKUP(D51,'employee list'!$C:$E,3,0),"-")</f>
        <v>Operator</v>
      </c>
      <c r="G51" s="48" t="s">
        <v>44</v>
      </c>
      <c r="H51" s="49" t="s">
        <v>30</v>
      </c>
      <c r="I51" s="50">
        <v>0</v>
      </c>
      <c r="J51" s="51">
        <f t="shared" si="211"/>
        <v>6</v>
      </c>
      <c r="K51" s="52">
        <f t="shared" si="202"/>
        <v>0</v>
      </c>
      <c r="L51" s="48"/>
      <c r="M51" s="48"/>
      <c r="N51" s="48"/>
      <c r="O51" s="48"/>
      <c r="P51" s="48"/>
      <c r="R51" s="48"/>
      <c r="S51" s="48"/>
      <c r="T51" s="48"/>
      <c r="U51" s="48"/>
      <c r="V51" s="48"/>
      <c r="W51" s="48"/>
      <c r="X51" s="48" t="s">
        <v>135</v>
      </c>
      <c r="Y51" s="48" t="s">
        <v>135</v>
      </c>
      <c r="Z51" s="209" t="s">
        <v>19</v>
      </c>
      <c r="AA51" s="48" t="s">
        <v>135</v>
      </c>
      <c r="AB51" s="48" t="s">
        <v>135</v>
      </c>
      <c r="AC51" s="48"/>
      <c r="AD51" s="48"/>
      <c r="AE51" s="213" t="s">
        <v>135</v>
      </c>
      <c r="AF51" s="48" t="s">
        <v>135</v>
      </c>
      <c r="AG51" s="48"/>
      <c r="AH51" s="48"/>
      <c r="AI51" s="48"/>
      <c r="AJ51" s="165"/>
      <c r="AK51" s="165"/>
      <c r="AL51" s="165"/>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25">
      <c r="C52" s="460"/>
      <c r="D52" s="471"/>
      <c r="E52" s="508"/>
      <c r="F52" s="497"/>
      <c r="G52" s="53" t="s">
        <v>47</v>
      </c>
      <c r="H52" s="54" t="s">
        <v>30</v>
      </c>
      <c r="I52" s="55">
        <v>0</v>
      </c>
      <c r="J52" s="56">
        <f t="shared" si="211"/>
        <v>7</v>
      </c>
      <c r="K52" s="57">
        <f t="shared" si="202"/>
        <v>0</v>
      </c>
      <c r="L52" s="53" t="s">
        <v>135</v>
      </c>
      <c r="M52" s="53" t="s">
        <v>135</v>
      </c>
      <c r="N52" s="53" t="s">
        <v>135</v>
      </c>
      <c r="O52" s="53"/>
      <c r="P52" s="53"/>
      <c r="Q52" s="48" t="s">
        <v>135</v>
      </c>
      <c r="R52" s="53" t="s">
        <v>135</v>
      </c>
      <c r="S52" s="362"/>
      <c r="T52" s="53" t="s">
        <v>135</v>
      </c>
      <c r="U52" s="53" t="s">
        <v>135</v>
      </c>
      <c r="V52" s="53"/>
      <c r="W52" s="53"/>
      <c r="X52" s="53"/>
      <c r="Y52" s="53"/>
      <c r="Z52" s="53"/>
      <c r="AA52" s="53"/>
      <c r="AB52" s="53"/>
      <c r="AC52" s="53"/>
      <c r="AD52" s="53"/>
      <c r="AE52" s="53"/>
      <c r="AF52" s="53"/>
      <c r="AG52" s="53"/>
      <c r="AH52" s="53"/>
      <c r="AI52" s="53"/>
      <c r="AJ52" s="379"/>
      <c r="AK52" s="379"/>
      <c r="AL52" s="379"/>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25">
      <c r="C53" s="461"/>
      <c r="D53" s="471"/>
      <c r="E53" s="509"/>
      <c r="F53" s="497"/>
      <c r="G53" s="58" t="s">
        <v>48</v>
      </c>
      <c r="H53" s="54" t="s">
        <v>30</v>
      </c>
      <c r="I53" s="60">
        <f t="shared" ref="I53:I95" si="241">SUMIF($J$23:$FR$23,$I$23,J53:FR53)</f>
        <v>16</v>
      </c>
      <c r="J53" s="61" t="s">
        <v>30</v>
      </c>
      <c r="K53" s="62">
        <f t="shared" si="202"/>
        <v>16</v>
      </c>
      <c r="L53" s="58">
        <v>1</v>
      </c>
      <c r="M53" s="58">
        <v>1</v>
      </c>
      <c r="N53" s="58">
        <v>1</v>
      </c>
      <c r="O53" s="58"/>
      <c r="P53" s="58"/>
      <c r="Q53" s="211"/>
      <c r="R53" s="211"/>
      <c r="S53" s="210"/>
      <c r="T53" s="211"/>
      <c r="U53" s="211"/>
      <c r="V53" s="58"/>
      <c r="W53" s="58"/>
      <c r="X53" s="210">
        <v>2</v>
      </c>
      <c r="Y53" s="58">
        <v>2</v>
      </c>
      <c r="Z53" s="58"/>
      <c r="AA53" s="58">
        <v>2</v>
      </c>
      <c r="AB53" s="58">
        <v>3</v>
      </c>
      <c r="AC53" s="58"/>
      <c r="AD53" s="58"/>
      <c r="AE53" s="58">
        <v>2</v>
      </c>
      <c r="AF53" s="58">
        <v>2</v>
      </c>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25">
      <c r="C54" s="459">
        <f>IF(D54="","-",SUBTOTAL(3,$D$24:D54))</f>
        <v>11</v>
      </c>
      <c r="D54" s="471" t="s">
        <v>64</v>
      </c>
      <c r="E54" s="513" t="str">
        <f>IFERROR(VLOOKUP(D54,'employee list'!$C:$E,2,0),"-")</f>
        <v>Hoàng Ngọc Khá</v>
      </c>
      <c r="F54" s="497" t="str">
        <f>IFERROR(VLOOKUP(D54,'employee list'!$C:$E,3,0),"-")</f>
        <v>Operator</v>
      </c>
      <c r="G54" s="48" t="s">
        <v>44</v>
      </c>
      <c r="H54" s="49" t="s">
        <v>30</v>
      </c>
      <c r="I54" s="50">
        <v>0</v>
      </c>
      <c r="J54" s="51">
        <f t="shared" si="211"/>
        <v>8</v>
      </c>
      <c r="K54" s="52">
        <f t="shared" si="202"/>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25">
      <c r="C55" s="460"/>
      <c r="D55" s="471"/>
      <c r="E55" s="514"/>
      <c r="F55" s="497"/>
      <c r="G55" s="53" t="s">
        <v>47</v>
      </c>
      <c r="H55" s="54" t="s">
        <v>30</v>
      </c>
      <c r="I55" s="55">
        <v>0</v>
      </c>
      <c r="J55" s="56">
        <f t="shared" si="211"/>
        <v>7</v>
      </c>
      <c r="K55" s="57">
        <f t="shared" si="202"/>
        <v>0</v>
      </c>
      <c r="L55" s="53"/>
      <c r="M55" s="53"/>
      <c r="N55" s="53"/>
      <c r="O55" s="53"/>
      <c r="P55" s="53"/>
      <c r="Q55" s="53"/>
      <c r="R55" s="53"/>
      <c r="S55" s="53"/>
      <c r="T55" s="53"/>
      <c r="U55" s="53"/>
      <c r="V55" s="53"/>
      <c r="W55" s="53"/>
      <c r="X55" s="53" t="s">
        <v>135</v>
      </c>
      <c r="Y55" s="53" t="s">
        <v>135</v>
      </c>
      <c r="Z55" s="53" t="s">
        <v>135</v>
      </c>
      <c r="AA55" s="53" t="s">
        <v>135</v>
      </c>
      <c r="AB55" s="53" t="s">
        <v>135</v>
      </c>
      <c r="AC55" s="53"/>
      <c r="AD55" s="53"/>
      <c r="AE55" s="53" t="s">
        <v>135</v>
      </c>
      <c r="AF55" s="53" t="s">
        <v>135</v>
      </c>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25">
      <c r="C56" s="461"/>
      <c r="D56" s="471"/>
      <c r="E56" s="515"/>
      <c r="F56" s="497"/>
      <c r="G56" s="58" t="s">
        <v>48</v>
      </c>
      <c r="H56" s="54" t="s">
        <v>30</v>
      </c>
      <c r="I56" s="60">
        <f>SUMIF($J$23:$FR$23,$I$23,J56:FR56)</f>
        <v>18</v>
      </c>
      <c r="J56" s="61" t="s">
        <v>30</v>
      </c>
      <c r="K56" s="62">
        <f t="shared" si="202"/>
        <v>18</v>
      </c>
      <c r="L56" s="58">
        <v>2</v>
      </c>
      <c r="M56" s="58">
        <v>2</v>
      </c>
      <c r="N56" s="58">
        <v>3</v>
      </c>
      <c r="O56" s="58"/>
      <c r="P56" s="58"/>
      <c r="Q56" s="211"/>
      <c r="R56" s="211"/>
      <c r="S56" s="211"/>
      <c r="T56" s="211"/>
      <c r="U56" s="211"/>
      <c r="V56" s="58"/>
      <c r="W56" s="58"/>
      <c r="X56" s="58">
        <v>3</v>
      </c>
      <c r="Y56" s="58">
        <v>1</v>
      </c>
      <c r="Z56" s="58">
        <v>1</v>
      </c>
      <c r="AA56" s="58">
        <v>1</v>
      </c>
      <c r="AB56" s="58">
        <v>1</v>
      </c>
      <c r="AC56" s="58"/>
      <c r="AD56" s="58"/>
      <c r="AE56" s="58">
        <v>3</v>
      </c>
      <c r="AF56" s="58">
        <v>1</v>
      </c>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25">
      <c r="C57" s="459">
        <f>IF(D57="","-",SUBTOTAL(3,$D$24:D57))</f>
        <v>12</v>
      </c>
      <c r="D57" s="471" t="s">
        <v>66</v>
      </c>
      <c r="E57" s="507" t="str">
        <f>IFERROR(VLOOKUP(D57,'employee list'!$C:$E,2,0),"-")</f>
        <v>Đinh Chính Thắng</v>
      </c>
      <c r="F57" s="497" t="str">
        <f>IFERROR(VLOOKUP(D57,'employee list'!$C:$E,3,0),"-")</f>
        <v>Operator</v>
      </c>
      <c r="G57" s="48" t="s">
        <v>44</v>
      </c>
      <c r="H57" s="49" t="s">
        <v>30</v>
      </c>
      <c r="I57" s="60">
        <f t="shared" si="241"/>
        <v>0</v>
      </c>
      <c r="J57" s="51">
        <f t="shared" si="211"/>
        <v>7</v>
      </c>
      <c r="K57" s="52">
        <f t="shared" si="202"/>
        <v>0</v>
      </c>
      <c r="L57" s="48"/>
      <c r="M57" s="48"/>
      <c r="N57" s="48"/>
      <c r="O57" s="48"/>
      <c r="P57" s="48"/>
      <c r="Q57" s="48"/>
      <c r="R57" s="48"/>
      <c r="S57" s="48"/>
      <c r="T57" s="48"/>
      <c r="U57" s="48"/>
      <c r="V57" s="48"/>
      <c r="W57" s="48"/>
      <c r="X57" s="48" t="s">
        <v>135</v>
      </c>
      <c r="Y57" s="48" t="s">
        <v>135</v>
      </c>
      <c r="Z57" s="48" t="s">
        <v>135</v>
      </c>
      <c r="AA57" s="48" t="s">
        <v>135</v>
      </c>
      <c r="AB57" s="48" t="s">
        <v>135</v>
      </c>
      <c r="AC57" s="48"/>
      <c r="AD57" s="48"/>
      <c r="AE57" s="48" t="s">
        <v>135</v>
      </c>
      <c r="AF57" s="48" t="s">
        <v>135</v>
      </c>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1" customHeight="1" x14ac:dyDescent="0.25">
      <c r="C58" s="460"/>
      <c r="D58" s="471"/>
      <c r="E58" s="508"/>
      <c r="F58" s="497"/>
      <c r="G58" s="53" t="s">
        <v>47</v>
      </c>
      <c r="H58" s="54" t="s">
        <v>30</v>
      </c>
      <c r="I58" s="60">
        <f t="shared" si="241"/>
        <v>0</v>
      </c>
      <c r="J58" s="56">
        <f t="shared" si="211"/>
        <v>7</v>
      </c>
      <c r="K58" s="57">
        <f t="shared" si="202"/>
        <v>0</v>
      </c>
      <c r="L58" s="53" t="s">
        <v>135</v>
      </c>
      <c r="M58" s="53" t="s">
        <v>135</v>
      </c>
      <c r="N58" s="53" t="s">
        <v>135</v>
      </c>
      <c r="O58" s="53"/>
      <c r="P58" s="53"/>
      <c r="Q58" s="53" t="s">
        <v>135</v>
      </c>
      <c r="R58" s="53" t="s">
        <v>135</v>
      </c>
      <c r="S58" s="362"/>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1" customHeight="1" x14ac:dyDescent="0.25">
      <c r="C59" s="461"/>
      <c r="D59" s="471"/>
      <c r="E59" s="509"/>
      <c r="F59" s="497"/>
      <c r="G59" s="58" t="s">
        <v>48</v>
      </c>
      <c r="H59" s="54" t="s">
        <v>30</v>
      </c>
      <c r="I59" s="60">
        <f t="shared" si="241"/>
        <v>27</v>
      </c>
      <c r="J59" s="61" t="s">
        <v>30</v>
      </c>
      <c r="K59" s="62">
        <f t="shared" si="202"/>
        <v>27</v>
      </c>
      <c r="L59" s="58">
        <v>1</v>
      </c>
      <c r="M59" s="58">
        <v>1</v>
      </c>
      <c r="N59" s="58">
        <v>1</v>
      </c>
      <c r="O59" s="58"/>
      <c r="P59" s="58"/>
      <c r="Q59" s="211"/>
      <c r="R59" s="211"/>
      <c r="S59" s="210"/>
      <c r="T59" s="211"/>
      <c r="U59" s="211"/>
      <c r="V59" s="58"/>
      <c r="W59" s="58"/>
      <c r="X59" s="210">
        <v>2</v>
      </c>
      <c r="Y59" s="58">
        <v>2</v>
      </c>
      <c r="Z59" s="58">
        <v>2</v>
      </c>
      <c r="AA59" s="58">
        <v>2</v>
      </c>
      <c r="AB59" s="58">
        <v>3</v>
      </c>
      <c r="AC59" s="212">
        <v>9</v>
      </c>
      <c r="AD59" s="58"/>
      <c r="AE59" s="58">
        <v>2</v>
      </c>
      <c r="AF59" s="58">
        <v>2</v>
      </c>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1" customHeight="1" x14ac:dyDescent="0.25">
      <c r="B60" s="7" t="s">
        <v>137</v>
      </c>
      <c r="C60" s="459">
        <f>IF(D60="","-",SUBTOTAL(3,$D$24:D60))</f>
        <v>13</v>
      </c>
      <c r="D60" s="456" t="s">
        <v>67</v>
      </c>
      <c r="E60" s="507" t="str">
        <f>IFERROR(VLOOKUP(D60,'employee list'!$C:$E,2,0),"-")</f>
        <v>Lò Thị Thủy</v>
      </c>
      <c r="F60" s="497" t="str">
        <f>IFERROR(VLOOKUP(D60,'employee list'!$C:$E,3,0),"-")</f>
        <v>Operator</v>
      </c>
      <c r="G60" s="48" t="s">
        <v>44</v>
      </c>
      <c r="H60" s="49" t="s">
        <v>30</v>
      </c>
      <c r="I60" s="60">
        <f t="shared" si="241"/>
        <v>0</v>
      </c>
      <c r="J60" s="51">
        <f t="shared" si="211"/>
        <v>7</v>
      </c>
      <c r="K60" s="52">
        <f t="shared" si="202"/>
        <v>0</v>
      </c>
      <c r="L60" s="48"/>
      <c r="M60" s="48"/>
      <c r="N60" s="48"/>
      <c r="O60" s="48"/>
      <c r="P60" s="48"/>
      <c r="Q60" s="48"/>
      <c r="R60" s="48"/>
      <c r="S60" s="48"/>
      <c r="T60" s="48"/>
      <c r="U60" s="48"/>
      <c r="V60" s="48"/>
      <c r="W60" s="48"/>
      <c r="X60" s="48" t="s">
        <v>135</v>
      </c>
      <c r="Y60" s="48" t="s">
        <v>135</v>
      </c>
      <c r="Z60" s="48" t="s">
        <v>135</v>
      </c>
      <c r="AA60" s="48" t="s">
        <v>135</v>
      </c>
      <c r="AB60" s="48" t="s">
        <v>135</v>
      </c>
      <c r="AC60" s="48"/>
      <c r="AD60" s="48"/>
      <c r="AE60" s="48" t="s">
        <v>135</v>
      </c>
      <c r="AF60" s="48" t="s">
        <v>135</v>
      </c>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25">
      <c r="C61" s="460"/>
      <c r="D61" s="457"/>
      <c r="E61" s="508"/>
      <c r="F61" s="497"/>
      <c r="G61" s="53" t="s">
        <v>47</v>
      </c>
      <c r="H61" s="54" t="s">
        <v>30</v>
      </c>
      <c r="I61" s="60">
        <f t="shared" si="241"/>
        <v>0</v>
      </c>
      <c r="J61" s="56">
        <f t="shared" si="211"/>
        <v>7</v>
      </c>
      <c r="K61" s="57">
        <f t="shared" si="202"/>
        <v>0</v>
      </c>
      <c r="L61" s="53" t="s">
        <v>135</v>
      </c>
      <c r="M61" s="53" t="s">
        <v>135</v>
      </c>
      <c r="N61" s="53" t="s">
        <v>135</v>
      </c>
      <c r="O61" s="53"/>
      <c r="P61" s="53"/>
      <c r="Q61" s="53" t="s">
        <v>135</v>
      </c>
      <c r="R61" s="53" t="s">
        <v>135</v>
      </c>
      <c r="S61" s="362"/>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2"/>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25">
      <c r="C62" s="461"/>
      <c r="D62" s="458"/>
      <c r="E62" s="509"/>
      <c r="F62" s="497"/>
      <c r="G62" s="58" t="s">
        <v>48</v>
      </c>
      <c r="H62" s="54" t="s">
        <v>30</v>
      </c>
      <c r="I62" s="60">
        <f t="shared" si="241"/>
        <v>18</v>
      </c>
      <c r="J62" s="61" t="s">
        <v>30</v>
      </c>
      <c r="K62" s="62">
        <f t="shared" si="202"/>
        <v>18</v>
      </c>
      <c r="L62" s="58">
        <v>1</v>
      </c>
      <c r="M62" s="58">
        <v>1</v>
      </c>
      <c r="N62" s="58">
        <v>1</v>
      </c>
      <c r="O62" s="58"/>
      <c r="P62" s="58"/>
      <c r="Q62" s="211"/>
      <c r="R62" s="211"/>
      <c r="S62" s="210"/>
      <c r="T62" s="211"/>
      <c r="U62" s="211"/>
      <c r="V62" s="58"/>
      <c r="W62" s="58"/>
      <c r="X62" s="210">
        <v>2</v>
      </c>
      <c r="Y62" s="58">
        <v>2</v>
      </c>
      <c r="Z62" s="58">
        <v>2</v>
      </c>
      <c r="AA62" s="58">
        <v>2</v>
      </c>
      <c r="AB62" s="58">
        <v>3</v>
      </c>
      <c r="AC62" s="58"/>
      <c r="AD62" s="58"/>
      <c r="AE62" s="58">
        <v>2</v>
      </c>
      <c r="AF62" s="58">
        <v>2</v>
      </c>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25">
      <c r="C63" s="459">
        <f>IF(D63="","-",SUBTOTAL(3,$D$24:D63))</f>
        <v>14</v>
      </c>
      <c r="D63" s="456" t="s">
        <v>68</v>
      </c>
      <c r="E63" s="507" t="str">
        <f>IFERROR(VLOOKUP(D63,'employee list'!$C:$E,2,0),"-")</f>
        <v>Vàng Văn Phương</v>
      </c>
      <c r="F63" s="497" t="str">
        <f>IFERROR(VLOOKUP(D63,'employee list'!$C:$E,3,0),"-")</f>
        <v>Operator</v>
      </c>
      <c r="G63" s="48" t="s">
        <v>44</v>
      </c>
      <c r="H63" s="49" t="s">
        <v>30</v>
      </c>
      <c r="I63" s="60">
        <f t="shared" si="241"/>
        <v>0</v>
      </c>
      <c r="J63" s="51">
        <f t="shared" si="211"/>
        <v>7</v>
      </c>
      <c r="K63" s="52">
        <f t="shared" si="202"/>
        <v>0</v>
      </c>
      <c r="L63" s="48"/>
      <c r="M63" s="48"/>
      <c r="N63" s="48"/>
      <c r="O63" s="48"/>
      <c r="P63" s="48"/>
      <c r="Q63" s="48"/>
      <c r="R63" s="48"/>
      <c r="S63" s="48"/>
      <c r="T63" s="48"/>
      <c r="U63" s="48"/>
      <c r="V63" s="48"/>
      <c r="W63" s="48"/>
      <c r="X63" s="48" t="s">
        <v>135</v>
      </c>
      <c r="Y63" s="48" t="s">
        <v>135</v>
      </c>
      <c r="Z63" s="48" t="s">
        <v>135</v>
      </c>
      <c r="AA63" s="48" t="s">
        <v>135</v>
      </c>
      <c r="AB63" s="48" t="s">
        <v>135</v>
      </c>
      <c r="AC63" s="48"/>
      <c r="AD63" s="48"/>
      <c r="AE63" s="48" t="s">
        <v>135</v>
      </c>
      <c r="AF63" s="48" t="s">
        <v>135</v>
      </c>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1" customHeight="1" x14ac:dyDescent="0.25">
      <c r="C64" s="460"/>
      <c r="D64" s="457"/>
      <c r="E64" s="508"/>
      <c r="F64" s="497"/>
      <c r="G64" s="53" t="s">
        <v>47</v>
      </c>
      <c r="H64" s="54" t="s">
        <v>30</v>
      </c>
      <c r="I64" s="60">
        <f t="shared" si="241"/>
        <v>0</v>
      </c>
      <c r="J64" s="56">
        <f t="shared" si="211"/>
        <v>7</v>
      </c>
      <c r="K64" s="57">
        <f t="shared" si="202"/>
        <v>0</v>
      </c>
      <c r="L64" s="53" t="s">
        <v>135</v>
      </c>
      <c r="M64" s="53" t="s">
        <v>135</v>
      </c>
      <c r="N64" s="53" t="s">
        <v>135</v>
      </c>
      <c r="O64" s="53"/>
      <c r="P64" s="53"/>
      <c r="Q64" s="53" t="s">
        <v>135</v>
      </c>
      <c r="R64" s="53" t="s">
        <v>135</v>
      </c>
      <c r="S64" s="362"/>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2"/>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1" customHeight="1" x14ac:dyDescent="0.25">
      <c r="C65" s="461"/>
      <c r="D65" s="458"/>
      <c r="E65" s="509"/>
      <c r="F65" s="497"/>
      <c r="G65" s="58" t="s">
        <v>48</v>
      </c>
      <c r="H65" s="54" t="s">
        <v>30</v>
      </c>
      <c r="I65" s="60">
        <f t="shared" si="241"/>
        <v>18</v>
      </c>
      <c r="J65" s="61" t="s">
        <v>30</v>
      </c>
      <c r="K65" s="62">
        <f t="shared" si="202"/>
        <v>18</v>
      </c>
      <c r="L65" s="58">
        <v>1</v>
      </c>
      <c r="M65" s="58">
        <v>1</v>
      </c>
      <c r="N65" s="58">
        <v>1</v>
      </c>
      <c r="O65" s="58"/>
      <c r="P65" s="58"/>
      <c r="Q65" s="211"/>
      <c r="R65" s="211"/>
      <c r="S65" s="210"/>
      <c r="T65" s="211"/>
      <c r="U65" s="211"/>
      <c r="V65" s="58"/>
      <c r="W65" s="58"/>
      <c r="X65" s="210">
        <v>2</v>
      </c>
      <c r="Y65" s="58">
        <v>2</v>
      </c>
      <c r="Z65" s="58">
        <v>2</v>
      </c>
      <c r="AA65" s="58">
        <v>2</v>
      </c>
      <c r="AB65" s="58">
        <v>3</v>
      </c>
      <c r="AC65" s="58"/>
      <c r="AD65" s="58"/>
      <c r="AE65" s="58">
        <v>2</v>
      </c>
      <c r="AF65" s="58">
        <v>2</v>
      </c>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1" customHeight="1" x14ac:dyDescent="0.25">
      <c r="C66" s="459">
        <f>IF(D66="","-",SUBTOTAL(3,$D$24:D66))</f>
        <v>15</v>
      </c>
      <c r="D66" s="456" t="s">
        <v>69</v>
      </c>
      <c r="E66" s="507" t="str">
        <f>IFERROR(VLOOKUP(D66,'employee list'!$C:$E,2,0),"-")</f>
        <v>Nguyễn Thị Thanh</v>
      </c>
      <c r="F66" s="497" t="str">
        <f>IFERROR(VLOOKUP(D66,'employee list'!$C:$E,3,0),"-")</f>
        <v>Operator</v>
      </c>
      <c r="G66" s="48" t="s">
        <v>44</v>
      </c>
      <c r="H66" s="49" t="s">
        <v>30</v>
      </c>
      <c r="I66" s="50">
        <v>0</v>
      </c>
      <c r="J66" s="51">
        <f t="shared" si="211"/>
        <v>10</v>
      </c>
      <c r="K66" s="52">
        <f t="shared" si="202"/>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t="s">
        <v>135</v>
      </c>
      <c r="AF66" s="48" t="s">
        <v>135</v>
      </c>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1" customHeight="1" x14ac:dyDescent="0.25">
      <c r="C67" s="460"/>
      <c r="D67" s="457"/>
      <c r="E67" s="508"/>
      <c r="F67" s="497"/>
      <c r="G67" s="53" t="s">
        <v>47</v>
      </c>
      <c r="H67" s="54" t="s">
        <v>30</v>
      </c>
      <c r="I67" s="55">
        <v>0</v>
      </c>
      <c r="J67" s="56">
        <f t="shared" si="211"/>
        <v>4</v>
      </c>
      <c r="K67" s="57">
        <f t="shared" si="202"/>
        <v>0</v>
      </c>
      <c r="L67" s="53"/>
      <c r="M67" s="53"/>
      <c r="N67" s="53"/>
      <c r="O67" s="53"/>
      <c r="P67" s="53"/>
      <c r="Q67" s="53"/>
      <c r="R67" s="53"/>
      <c r="S67" s="53"/>
      <c r="T67" s="53"/>
      <c r="U67" s="53"/>
      <c r="V67" s="53"/>
      <c r="W67" s="53"/>
      <c r="X67" s="53" t="s">
        <v>135</v>
      </c>
      <c r="Y67" s="53" t="s">
        <v>135</v>
      </c>
      <c r="Z67" s="53" t="s">
        <v>135</v>
      </c>
      <c r="AA67" s="53" t="s">
        <v>135</v>
      </c>
      <c r="AB67" s="209" t="s">
        <v>19</v>
      </c>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1" customHeight="1" x14ac:dyDescent="0.25">
      <c r="C68" s="461"/>
      <c r="D68" s="458"/>
      <c r="E68" s="509"/>
      <c r="F68" s="497"/>
      <c r="G68" s="58" t="s">
        <v>48</v>
      </c>
      <c r="H68" s="54" t="s">
        <v>30</v>
      </c>
      <c r="I68" s="60">
        <f t="shared" ref="I68" si="262">SUMIF($J$23:$FR$23,$I$23,J68:FR68)</f>
        <v>17</v>
      </c>
      <c r="J68" s="61" t="s">
        <v>30</v>
      </c>
      <c r="K68" s="62">
        <f t="shared" si="202"/>
        <v>17</v>
      </c>
      <c r="L68" s="58">
        <v>2</v>
      </c>
      <c r="M68" s="58">
        <v>2</v>
      </c>
      <c r="N68" s="58">
        <v>3</v>
      </c>
      <c r="O68" s="58"/>
      <c r="P68" s="58"/>
      <c r="Q68" s="58"/>
      <c r="R68" s="211"/>
      <c r="S68" s="211"/>
      <c r="T68" s="211"/>
      <c r="U68" s="211"/>
      <c r="V68" s="58"/>
      <c r="W68" s="58"/>
      <c r="X68" s="58">
        <v>3</v>
      </c>
      <c r="Y68" s="58">
        <v>1</v>
      </c>
      <c r="Z68" s="58">
        <v>1</v>
      </c>
      <c r="AA68" s="58">
        <v>1</v>
      </c>
      <c r="AB68" s="58"/>
      <c r="AC68" s="58"/>
      <c r="AD68" s="58"/>
      <c r="AE68" s="58">
        <v>2</v>
      </c>
      <c r="AF68" s="58">
        <v>2</v>
      </c>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1" customHeight="1" x14ac:dyDescent="0.25">
      <c r="C69" s="459">
        <f>IF(D69="","-",SUBTOTAL(3,$D$24:D69))</f>
        <v>16</v>
      </c>
      <c r="D69" s="456" t="s">
        <v>71</v>
      </c>
      <c r="E69" s="504" t="str">
        <f>IFERROR(VLOOKUP(D69,'employee list'!$C:$E,2,0),"-")</f>
        <v>Phạm Thị Hồng Tuyết</v>
      </c>
      <c r="F69" s="497" t="str">
        <f>IFERROR(VLOOKUP(D69,'employee list'!$C:$E,3,0),"-")</f>
        <v>Operator</v>
      </c>
      <c r="G69" s="48" t="s">
        <v>44</v>
      </c>
      <c r="H69" s="49" t="s">
        <v>30</v>
      </c>
      <c r="I69" s="50">
        <v>0</v>
      </c>
      <c r="J69" s="51">
        <f t="shared" si="211"/>
        <v>8</v>
      </c>
      <c r="K69" s="52">
        <f t="shared" si="202"/>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t="s">
        <v>135</v>
      </c>
      <c r="AF69" s="48" t="s">
        <v>135</v>
      </c>
      <c r="AG69" s="48"/>
      <c r="AH69" s="48"/>
      <c r="AI69" s="48"/>
      <c r="AJ69" s="165"/>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25">
      <c r="C70" s="460"/>
      <c r="D70" s="457"/>
      <c r="E70" s="505"/>
      <c r="F70" s="497"/>
      <c r="G70" s="53" t="s">
        <v>47</v>
      </c>
      <c r="H70" s="54" t="s">
        <v>30</v>
      </c>
      <c r="I70" s="55">
        <v>0</v>
      </c>
      <c r="J70" s="56">
        <f t="shared" si="211"/>
        <v>5</v>
      </c>
      <c r="K70" s="57">
        <f t="shared" si="202"/>
        <v>0</v>
      </c>
      <c r="L70" s="53"/>
      <c r="M70" s="53"/>
      <c r="N70" s="53"/>
      <c r="O70" s="53"/>
      <c r="P70" s="53"/>
      <c r="Q70" s="53"/>
      <c r="R70" s="53"/>
      <c r="S70" s="53"/>
      <c r="T70" s="53"/>
      <c r="U70" s="53"/>
      <c r="V70" s="53"/>
      <c r="W70" s="53"/>
      <c r="X70" s="53" t="s">
        <v>135</v>
      </c>
      <c r="Y70" s="53" t="s">
        <v>135</v>
      </c>
      <c r="Z70" s="53" t="s">
        <v>135</v>
      </c>
      <c r="AA70" s="53" t="s">
        <v>135</v>
      </c>
      <c r="AB70" s="53" t="s">
        <v>135</v>
      </c>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2"/>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75" customHeight="1" x14ac:dyDescent="0.25">
      <c r="C71" s="461"/>
      <c r="D71" s="458"/>
      <c r="E71" s="506"/>
      <c r="F71" s="497"/>
      <c r="G71" s="58" t="s">
        <v>48</v>
      </c>
      <c r="H71" s="172" t="s">
        <v>30</v>
      </c>
      <c r="I71" s="60">
        <f t="shared" ref="I71" si="266">SUMIF($J$23:$FR$23,$I$23,J71:FR71)</f>
        <v>13</v>
      </c>
      <c r="J71" s="61" t="s">
        <v>30</v>
      </c>
      <c r="K71" s="62">
        <f t="shared" si="202"/>
        <v>13</v>
      </c>
      <c r="L71" s="58">
        <v>2</v>
      </c>
      <c r="M71" s="58">
        <v>2</v>
      </c>
      <c r="N71" s="58"/>
      <c r="O71" s="58"/>
      <c r="P71" s="58"/>
      <c r="Q71" s="58"/>
      <c r="R71" s="211"/>
      <c r="S71" s="211"/>
      <c r="T71" s="211"/>
      <c r="U71" s="211"/>
      <c r="V71" s="58"/>
      <c r="W71" s="58"/>
      <c r="X71" s="58">
        <v>3</v>
      </c>
      <c r="Y71" s="58">
        <v>1</v>
      </c>
      <c r="Z71" s="58">
        <v>1</v>
      </c>
      <c r="AA71" s="58">
        <v>1</v>
      </c>
      <c r="AB71" s="58">
        <v>1</v>
      </c>
      <c r="AC71" s="58"/>
      <c r="AD71" s="58"/>
      <c r="AE71" s="58">
        <v>2</v>
      </c>
      <c r="AF71" s="211"/>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25">
      <c r="C72" s="459">
        <f>IF(D72="","-",SUBTOTAL(3,$D$24:D72))</f>
        <v>17</v>
      </c>
      <c r="D72" s="471" t="s">
        <v>138</v>
      </c>
      <c r="E72" s="504" t="str">
        <f>IFERROR(VLOOKUP(D72,'employee list'!$C:$E,2,0),"-")</f>
        <v>Nguyễn Hữu Thắng</v>
      </c>
      <c r="F72" s="497" t="str">
        <f>IFERROR(VLOOKUP(D72,'employee list'!$C:$E,3,0),"-")</f>
        <v>Operator</v>
      </c>
      <c r="G72" s="48" t="s">
        <v>44</v>
      </c>
      <c r="H72" s="49" t="s">
        <v>30</v>
      </c>
      <c r="I72" s="60">
        <f t="shared" si="241"/>
        <v>0</v>
      </c>
      <c r="J72" s="51">
        <f t="shared" si="211"/>
        <v>1</v>
      </c>
      <c r="K72" s="52">
        <f t="shared" si="202"/>
        <v>0</v>
      </c>
      <c r="L72" s="48"/>
      <c r="M72" s="48"/>
      <c r="N72" s="48"/>
      <c r="O72" s="48"/>
      <c r="P72" s="48"/>
      <c r="Q72" s="48"/>
      <c r="R72" s="48"/>
      <c r="S72" s="48"/>
      <c r="T72" s="48"/>
      <c r="U72" s="48"/>
      <c r="V72" s="48"/>
      <c r="W72" s="48"/>
      <c r="X72" s="48"/>
      <c r="Y72" s="48"/>
      <c r="Z72" s="48"/>
      <c r="AA72" s="48"/>
      <c r="AB72" s="48"/>
      <c r="AC72" s="48"/>
      <c r="AD72" s="48"/>
      <c r="AE72" s="209" t="s">
        <v>19</v>
      </c>
      <c r="AF72" s="48" t="s">
        <v>135</v>
      </c>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1" customHeight="1" x14ac:dyDescent="0.25">
      <c r="C73" s="460"/>
      <c r="D73" s="471"/>
      <c r="E73" s="505"/>
      <c r="F73" s="497"/>
      <c r="G73" s="53" t="s">
        <v>47</v>
      </c>
      <c r="H73" s="54" t="s">
        <v>30</v>
      </c>
      <c r="I73" s="60">
        <f t="shared" si="241"/>
        <v>0</v>
      </c>
      <c r="J73" s="56">
        <f t="shared" si="211"/>
        <v>12</v>
      </c>
      <c r="K73" s="57">
        <f t="shared" si="202"/>
        <v>0</v>
      </c>
      <c r="L73" s="53" t="s">
        <v>135</v>
      </c>
      <c r="M73" s="53" t="s">
        <v>135</v>
      </c>
      <c r="N73" s="53" t="s">
        <v>135</v>
      </c>
      <c r="O73" s="53"/>
      <c r="P73" s="53"/>
      <c r="Q73" s="53" t="s">
        <v>135</v>
      </c>
      <c r="R73" s="53" t="s">
        <v>135</v>
      </c>
      <c r="S73" s="53"/>
      <c r="T73" s="53" t="s">
        <v>135</v>
      </c>
      <c r="U73" s="53" t="s">
        <v>135</v>
      </c>
      <c r="V73" s="53"/>
      <c r="W73" s="53"/>
      <c r="X73" s="53" t="s">
        <v>135</v>
      </c>
      <c r="Y73" s="53" t="s">
        <v>135</v>
      </c>
      <c r="Z73" s="53" t="s">
        <v>135</v>
      </c>
      <c r="AA73" s="53" t="s">
        <v>135</v>
      </c>
      <c r="AB73" s="53" t="s">
        <v>135</v>
      </c>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 customHeight="1" x14ac:dyDescent="0.25">
      <c r="C74" s="461"/>
      <c r="D74" s="471"/>
      <c r="E74" s="506"/>
      <c r="F74" s="497"/>
      <c r="G74" s="58" t="s">
        <v>48</v>
      </c>
      <c r="H74" s="54" t="s">
        <v>30</v>
      </c>
      <c r="I74" s="60">
        <f t="shared" si="241"/>
        <v>10</v>
      </c>
      <c r="J74" s="61" t="s">
        <v>30</v>
      </c>
      <c r="K74" s="62">
        <f t="shared" si="202"/>
        <v>10</v>
      </c>
      <c r="L74" s="58">
        <v>1</v>
      </c>
      <c r="M74" s="58">
        <v>1</v>
      </c>
      <c r="N74" s="58">
        <v>1</v>
      </c>
      <c r="O74" s="58"/>
      <c r="P74" s="58"/>
      <c r="Q74" s="211"/>
      <c r="R74" s="211"/>
      <c r="S74" s="210"/>
      <c r="T74" s="211"/>
      <c r="U74" s="211"/>
      <c r="V74" s="58"/>
      <c r="W74" s="58"/>
      <c r="X74" s="58">
        <v>3</v>
      </c>
      <c r="Y74" s="58">
        <v>1</v>
      </c>
      <c r="Z74" s="58">
        <v>1</v>
      </c>
      <c r="AA74" s="58">
        <v>1</v>
      </c>
      <c r="AB74" s="58">
        <v>1</v>
      </c>
      <c r="AC74" s="58"/>
      <c r="AD74" s="58"/>
      <c r="AE74" s="58"/>
      <c r="AF74" s="211"/>
      <c r="AG74" s="58"/>
      <c r="AH74" s="58"/>
      <c r="AI74" s="58"/>
      <c r="AJ74" s="214"/>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25">
      <c r="C75" s="459">
        <f>IF(D75="","-",SUBTOTAL(3,$D$24:D75))</f>
        <v>18</v>
      </c>
      <c r="D75" s="456" t="s">
        <v>77</v>
      </c>
      <c r="E75" s="507" t="str">
        <f>IFERROR(VLOOKUP(D75,'employee list'!$C:$E,2,0),"-")</f>
        <v>Nguyễn Văn Biển</v>
      </c>
      <c r="F75" s="497" t="str">
        <f>IFERROR(VLOOKUP(D75,'employee list'!$C:$E,3,0),"-")</f>
        <v>Supervisor</v>
      </c>
      <c r="G75" s="48" t="s">
        <v>44</v>
      </c>
      <c r="H75" s="49" t="s">
        <v>30</v>
      </c>
      <c r="I75" s="50">
        <v>0</v>
      </c>
      <c r="J75" s="51">
        <f t="shared" si="211"/>
        <v>15</v>
      </c>
      <c r="K75" s="52">
        <f t="shared" si="202"/>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t="s">
        <v>135</v>
      </c>
      <c r="AA75" s="48" t="s">
        <v>135</v>
      </c>
      <c r="AB75" s="48" t="s">
        <v>135</v>
      </c>
      <c r="AC75" s="48"/>
      <c r="AD75" s="48"/>
      <c r="AE75" s="48" t="s">
        <v>135</v>
      </c>
      <c r="AF75" s="48" t="s">
        <v>135</v>
      </c>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25">
      <c r="C76" s="460"/>
      <c r="D76" s="457"/>
      <c r="E76" s="508"/>
      <c r="F76" s="497"/>
      <c r="G76" s="53" t="s">
        <v>47</v>
      </c>
      <c r="H76" s="54" t="s">
        <v>30</v>
      </c>
      <c r="I76" s="55">
        <v>0</v>
      </c>
      <c r="J76" s="56">
        <f t="shared" si="211"/>
        <v>0</v>
      </c>
      <c r="K76" s="57">
        <f t="shared" si="202"/>
        <v>0</v>
      </c>
      <c r="L76" s="53"/>
      <c r="M76" s="53"/>
      <c r="N76" s="53"/>
      <c r="O76" s="53"/>
      <c r="P76" s="53"/>
      <c r="Q76" s="53"/>
      <c r="R76" s="53"/>
      <c r="S76" s="53"/>
      <c r="T76" s="53"/>
      <c r="U76" s="362"/>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25">
      <c r="C77" s="461"/>
      <c r="D77" s="458"/>
      <c r="E77" s="509"/>
      <c r="F77" s="497"/>
      <c r="G77" s="58" t="s">
        <v>48</v>
      </c>
      <c r="H77" s="54" t="s">
        <v>30</v>
      </c>
      <c r="I77" s="60">
        <f>SUMIF($J$23:$FR$23,$I$23,J77:FR77)</f>
        <v>22</v>
      </c>
      <c r="J77" s="61" t="s">
        <v>30</v>
      </c>
      <c r="K77" s="62">
        <f t="shared" si="202"/>
        <v>22</v>
      </c>
      <c r="L77" s="58">
        <v>2</v>
      </c>
      <c r="M77" s="58">
        <v>2</v>
      </c>
      <c r="N77" s="58">
        <v>3</v>
      </c>
      <c r="O77" s="58"/>
      <c r="P77" s="58"/>
      <c r="Q77" s="211"/>
      <c r="R77" s="211"/>
      <c r="S77" s="211"/>
      <c r="T77" s="211"/>
      <c r="U77" s="211"/>
      <c r="V77" s="58"/>
      <c r="W77" s="58"/>
      <c r="X77" s="58">
        <v>2</v>
      </c>
      <c r="Y77" s="58">
        <v>2</v>
      </c>
      <c r="Z77" s="58">
        <v>2</v>
      </c>
      <c r="AA77" s="58">
        <v>2</v>
      </c>
      <c r="AB77" s="58">
        <v>3</v>
      </c>
      <c r="AC77" s="58"/>
      <c r="AD77" s="58"/>
      <c r="AE77" s="58">
        <v>2</v>
      </c>
      <c r="AF77" s="58">
        <v>2</v>
      </c>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1" customHeight="1" x14ac:dyDescent="0.25">
      <c r="C78" s="459">
        <f>IF(D78="","-",SUBTOTAL(3,$D$24:D78))</f>
        <v>19</v>
      </c>
      <c r="D78" s="471" t="s">
        <v>82</v>
      </c>
      <c r="E78" s="513" t="str">
        <f>IFERROR(VLOOKUP(D78,'employee list'!$C:$E,2,0),"-")</f>
        <v>Bùi Trắc Bảo</v>
      </c>
      <c r="F78" s="497" t="str">
        <f>IFERROR(VLOOKUP(D78,'employee list'!$C:$E,3,0),"-")</f>
        <v>Operator</v>
      </c>
      <c r="G78" s="48" t="s">
        <v>44</v>
      </c>
      <c r="H78" s="49" t="s">
        <v>30</v>
      </c>
      <c r="I78" s="60">
        <f t="shared" si="241"/>
        <v>0</v>
      </c>
      <c r="J78" s="51">
        <f t="shared" si="211"/>
        <v>7</v>
      </c>
      <c r="K78" s="52">
        <f t="shared" si="202"/>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1" customHeight="1" x14ac:dyDescent="0.25">
      <c r="C79" s="460"/>
      <c r="D79" s="471"/>
      <c r="E79" s="514"/>
      <c r="F79" s="497"/>
      <c r="G79" s="53" t="s">
        <v>47</v>
      </c>
      <c r="H79" s="54" t="s">
        <v>30</v>
      </c>
      <c r="I79" s="60">
        <f t="shared" si="241"/>
        <v>0</v>
      </c>
      <c r="J79" s="56">
        <f t="shared" si="211"/>
        <v>7</v>
      </c>
      <c r="K79" s="57">
        <f t="shared" si="202"/>
        <v>0</v>
      </c>
      <c r="L79" s="53"/>
      <c r="M79" s="53"/>
      <c r="N79" s="53"/>
      <c r="O79" s="53"/>
      <c r="P79" s="53"/>
      <c r="Q79" s="53"/>
      <c r="R79" s="53"/>
      <c r="S79" s="53"/>
      <c r="T79" s="53"/>
      <c r="U79" s="53"/>
      <c r="V79" s="53"/>
      <c r="W79" s="53"/>
      <c r="X79" s="53" t="s">
        <v>135</v>
      </c>
      <c r="Y79" s="53" t="s">
        <v>135</v>
      </c>
      <c r="Z79" s="53" t="s">
        <v>135</v>
      </c>
      <c r="AA79" s="53" t="s">
        <v>135</v>
      </c>
      <c r="AB79" s="53" t="s">
        <v>135</v>
      </c>
      <c r="AC79" s="53"/>
      <c r="AD79" s="53"/>
      <c r="AE79" s="53" t="s">
        <v>135</v>
      </c>
      <c r="AF79" s="53" t="s">
        <v>135</v>
      </c>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1" customHeight="1" x14ac:dyDescent="0.25">
      <c r="C80" s="461"/>
      <c r="D80" s="471"/>
      <c r="E80" s="515"/>
      <c r="F80" s="497"/>
      <c r="G80" s="58" t="s">
        <v>48</v>
      </c>
      <c r="H80" s="59" t="s">
        <v>30</v>
      </c>
      <c r="I80" s="60">
        <f t="shared" si="241"/>
        <v>11</v>
      </c>
      <c r="J80" s="61" t="s">
        <v>30</v>
      </c>
      <c r="K80" s="62">
        <f t="shared" si="202"/>
        <v>11</v>
      </c>
      <c r="L80" s="211"/>
      <c r="M80" s="211"/>
      <c r="N80" s="211"/>
      <c r="O80" s="58"/>
      <c r="P80" s="58"/>
      <c r="Q80" s="211"/>
      <c r="R80" s="211"/>
      <c r="S80" s="58"/>
      <c r="T80" s="211"/>
      <c r="U80" s="211"/>
      <c r="V80" s="58"/>
      <c r="W80" s="58"/>
      <c r="X80" s="58">
        <v>3</v>
      </c>
      <c r="Y80" s="58">
        <v>1</v>
      </c>
      <c r="Z80" s="58">
        <v>1</v>
      </c>
      <c r="AA80" s="58">
        <v>1</v>
      </c>
      <c r="AB80" s="58">
        <v>1</v>
      </c>
      <c r="AC80" s="58"/>
      <c r="AD80" s="58"/>
      <c r="AE80" s="58">
        <v>3</v>
      </c>
      <c r="AF80" s="58">
        <v>1</v>
      </c>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x14ac:dyDescent="0.25">
      <c r="C81" s="459">
        <f>IF(D81="","-",SUBTOTAL(3,$D$24:D81))</f>
        <v>20</v>
      </c>
      <c r="D81" s="471" t="s">
        <v>94</v>
      </c>
      <c r="E81" s="510" t="str">
        <f>IFERROR(VLOOKUP(D81,'employee list'!$C:$E,2,0),"-")</f>
        <v>Lương Thị Thu Thuỷ</v>
      </c>
      <c r="F81" s="472" t="str">
        <f>IFERROR(VLOOKUP(D81,'employee list'!$C:$E,3,0),"-")</f>
        <v>Operator</v>
      </c>
      <c r="G81" s="48" t="s">
        <v>44</v>
      </c>
      <c r="H81" s="49" t="s">
        <v>30</v>
      </c>
      <c r="I81" s="60">
        <f t="shared" si="241"/>
        <v>0</v>
      </c>
      <c r="J81" s="51">
        <f t="shared" si="211"/>
        <v>5</v>
      </c>
      <c r="K81" s="52">
        <f t="shared" si="202"/>
        <v>0</v>
      </c>
      <c r="L81" s="213" t="s">
        <v>13</v>
      </c>
      <c r="M81" s="213" t="s">
        <v>13</v>
      </c>
      <c r="N81" s="213" t="s">
        <v>13</v>
      </c>
      <c r="O81" s="48"/>
      <c r="P81" s="48"/>
      <c r="Q81" s="213" t="s">
        <v>13</v>
      </c>
      <c r="R81" s="213" t="s">
        <v>13</v>
      </c>
      <c r="S81" s="213" t="s">
        <v>13</v>
      </c>
      <c r="T81" s="213" t="s">
        <v>13</v>
      </c>
      <c r="U81" s="213" t="s">
        <v>13</v>
      </c>
      <c r="V81" s="48"/>
      <c r="W81" s="48"/>
      <c r="X81" s="213" t="s">
        <v>135</v>
      </c>
      <c r="Y81" s="213" t="s">
        <v>135</v>
      </c>
      <c r="Z81" s="209" t="s">
        <v>19</v>
      </c>
      <c r="AA81" s="48" t="s">
        <v>135</v>
      </c>
      <c r="AB81" s="48" t="s">
        <v>135</v>
      </c>
      <c r="AC81" s="48"/>
      <c r="AD81" s="48"/>
      <c r="AE81" s="48" t="s">
        <v>135</v>
      </c>
      <c r="AF81" s="209" t="s">
        <v>19</v>
      </c>
      <c r="AG81" s="48"/>
      <c r="AH81" s="48"/>
      <c r="AI81" s="48"/>
      <c r="AJ81" s="165"/>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1" customHeight="1" x14ac:dyDescent="0.25">
      <c r="C82" s="460"/>
      <c r="D82" s="471"/>
      <c r="E82" s="511"/>
      <c r="F82" s="472"/>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379"/>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1" customHeight="1" x14ac:dyDescent="0.25">
      <c r="C83" s="461"/>
      <c r="D83" s="471"/>
      <c r="E83" s="512"/>
      <c r="F83" s="472"/>
      <c r="G83" s="58" t="s">
        <v>48</v>
      </c>
      <c r="H83" s="59" t="s">
        <v>30</v>
      </c>
      <c r="I83" s="60">
        <f t="shared" si="241"/>
        <v>0</v>
      </c>
      <c r="J83" s="61" t="s">
        <v>30</v>
      </c>
      <c r="K83" s="62">
        <f t="shared" si="202"/>
        <v>0</v>
      </c>
      <c r="L83" s="58"/>
      <c r="M83" s="58"/>
      <c r="N83" s="58"/>
      <c r="O83" s="58"/>
      <c r="P83" s="58"/>
      <c r="Q83" s="58"/>
      <c r="R83" s="58"/>
      <c r="S83" s="58"/>
      <c r="T83" s="58"/>
      <c r="U83" s="58"/>
      <c r="V83" s="58"/>
      <c r="W83" s="58"/>
      <c r="X83" s="211"/>
      <c r="Y83" s="211"/>
      <c r="Z83" s="211"/>
      <c r="AA83" s="211"/>
      <c r="AB83" s="211"/>
      <c r="AC83" s="58"/>
      <c r="AD83" s="58"/>
      <c r="AE83" s="211"/>
      <c r="AF83" s="58"/>
      <c r="AG83" s="58"/>
      <c r="AH83" s="58"/>
      <c r="AI83" s="58"/>
      <c r="AJ83" s="214"/>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1" customHeight="1" x14ac:dyDescent="0.25">
      <c r="C84" s="459">
        <f>IF(D84="","-",SUBTOTAL(3,$D$24:D84))</f>
        <v>21</v>
      </c>
      <c r="D84" s="477" t="s">
        <v>100</v>
      </c>
      <c r="E84" s="507" t="str">
        <f>IFERROR(VLOOKUP(D84,'employee list'!$C:$E,2,0),"-")</f>
        <v>Đinh Thị Kim Liên</v>
      </c>
      <c r="F84" s="497" t="str">
        <f>IFERROR(VLOOKUP(D84,'employee list'!$C:$E,3,0),"-")</f>
        <v>Operator</v>
      </c>
      <c r="G84" s="48" t="s">
        <v>44</v>
      </c>
      <c r="H84" s="49" t="s">
        <v>30</v>
      </c>
      <c r="I84" s="60">
        <f t="shared" si="241"/>
        <v>0</v>
      </c>
      <c r="J84" s="51">
        <f t="shared" si="211"/>
        <v>6</v>
      </c>
      <c r="K84" s="52">
        <f t="shared" si="202"/>
        <v>0</v>
      </c>
      <c r="L84" s="48"/>
      <c r="M84" s="48"/>
      <c r="N84" s="48"/>
      <c r="O84" s="48"/>
      <c r="P84" s="48"/>
      <c r="Q84" s="48"/>
      <c r="R84" s="48"/>
      <c r="S84" s="48"/>
      <c r="T84" s="48"/>
      <c r="U84" s="48"/>
      <c r="V84" s="48"/>
      <c r="W84" s="48"/>
      <c r="X84" s="48" t="s">
        <v>135</v>
      </c>
      <c r="Y84" s="48" t="s">
        <v>135</v>
      </c>
      <c r="Z84" s="48" t="s">
        <v>135</v>
      </c>
      <c r="AA84" s="48" t="s">
        <v>135</v>
      </c>
      <c r="AB84" s="48" t="s">
        <v>135</v>
      </c>
      <c r="AC84" s="48"/>
      <c r="AD84" s="48"/>
      <c r="AE84" s="209" t="s">
        <v>19</v>
      </c>
      <c r="AF84" s="48" t="s">
        <v>135</v>
      </c>
      <c r="AG84" s="48"/>
      <c r="AH84" s="48"/>
      <c r="AI84" s="48"/>
      <c r="AJ84" s="165"/>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25">
      <c r="C85" s="460"/>
      <c r="D85" s="478"/>
      <c r="E85" s="508"/>
      <c r="F85" s="497"/>
      <c r="G85" s="53" t="s">
        <v>47</v>
      </c>
      <c r="H85" s="54" t="s">
        <v>30</v>
      </c>
      <c r="I85" s="60">
        <f t="shared" si="241"/>
        <v>0</v>
      </c>
      <c r="J85" s="56">
        <f t="shared" si="211"/>
        <v>8</v>
      </c>
      <c r="K85" s="57">
        <f t="shared" si="202"/>
        <v>0</v>
      </c>
      <c r="L85" s="53" t="s">
        <v>135</v>
      </c>
      <c r="M85" s="53" t="s">
        <v>135</v>
      </c>
      <c r="N85" s="53" t="s">
        <v>135</v>
      </c>
      <c r="O85" s="53"/>
      <c r="P85" s="53"/>
      <c r="Q85" s="53" t="s">
        <v>135</v>
      </c>
      <c r="R85" s="53" t="s">
        <v>135</v>
      </c>
      <c r="S85" s="362" t="s">
        <v>135</v>
      </c>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25">
      <c r="C86" s="461"/>
      <c r="D86" s="486"/>
      <c r="E86" s="509"/>
      <c r="F86" s="497"/>
      <c r="G86" s="58" t="s">
        <v>48</v>
      </c>
      <c r="H86" s="59" t="s">
        <v>30</v>
      </c>
      <c r="I86" s="60">
        <f t="shared" si="241"/>
        <v>16</v>
      </c>
      <c r="J86" s="61" t="s">
        <v>30</v>
      </c>
      <c r="K86" s="62">
        <f t="shared" si="202"/>
        <v>16</v>
      </c>
      <c r="L86" s="58">
        <v>1</v>
      </c>
      <c r="M86" s="58">
        <v>1</v>
      </c>
      <c r="N86" s="58">
        <v>1</v>
      </c>
      <c r="O86" s="58"/>
      <c r="P86" s="58"/>
      <c r="Q86" s="211"/>
      <c r="R86" s="211"/>
      <c r="S86" s="58"/>
      <c r="T86" s="211"/>
      <c r="U86" s="211"/>
      <c r="V86" s="58"/>
      <c r="W86" s="58"/>
      <c r="X86" s="210">
        <v>2</v>
      </c>
      <c r="Y86" s="58">
        <v>2</v>
      </c>
      <c r="Z86" s="58">
        <v>2</v>
      </c>
      <c r="AA86" s="58">
        <v>2</v>
      </c>
      <c r="AB86" s="58">
        <v>3</v>
      </c>
      <c r="AC86" s="58"/>
      <c r="AD86" s="58"/>
      <c r="AE86" s="58"/>
      <c r="AF86" s="58">
        <v>2</v>
      </c>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25">
      <c r="C87" s="459">
        <f>IF(D87="","-",SUBTOTAL(3,$D$24:D87))</f>
        <v>22</v>
      </c>
      <c r="D87" s="477" t="s">
        <v>120</v>
      </c>
      <c r="E87" s="507" t="str">
        <f>IFERROR(VLOOKUP(D87,'employee list'!$C:$E,2,0),"-")</f>
        <v>Nguyễn Văn Kiên</v>
      </c>
      <c r="F87" s="497" t="str">
        <f>IFERROR(VLOOKUP(D87,'employee list'!$C:$E,3,0),"-")</f>
        <v>Operator</v>
      </c>
      <c r="G87" s="48" t="s">
        <v>44</v>
      </c>
      <c r="H87" s="49" t="s">
        <v>30</v>
      </c>
      <c r="I87" s="50">
        <v>0</v>
      </c>
      <c r="J87" s="51">
        <f t="shared" si="211"/>
        <v>10</v>
      </c>
      <c r="K87" s="52">
        <f t="shared" si="202"/>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t="s">
        <v>135</v>
      </c>
      <c r="AF87" s="48" t="s">
        <v>135</v>
      </c>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1" customHeight="1" x14ac:dyDescent="0.25">
      <c r="C88" s="460"/>
      <c r="D88" s="478"/>
      <c r="E88" s="508"/>
      <c r="F88" s="497"/>
      <c r="G88" s="53" t="s">
        <v>47</v>
      </c>
      <c r="H88" s="54" t="s">
        <v>30</v>
      </c>
      <c r="I88" s="55">
        <v>0</v>
      </c>
      <c r="J88" s="56">
        <f t="shared" si="211"/>
        <v>5</v>
      </c>
      <c r="K88" s="57">
        <f t="shared" ref="K88:K148" si="301">SUM(L88:AP88)</f>
        <v>0</v>
      </c>
      <c r="L88" s="53"/>
      <c r="M88" s="53"/>
      <c r="N88" s="53"/>
      <c r="O88" s="53"/>
      <c r="P88" s="53"/>
      <c r="Q88" s="53"/>
      <c r="R88" s="53"/>
      <c r="S88" s="53"/>
      <c r="T88" s="53"/>
      <c r="U88" s="53"/>
      <c r="V88" s="53"/>
      <c r="W88" s="53"/>
      <c r="X88" s="53" t="s">
        <v>135</v>
      </c>
      <c r="Y88" s="53" t="s">
        <v>135</v>
      </c>
      <c r="Z88" s="53" t="s">
        <v>135</v>
      </c>
      <c r="AA88" s="53" t="s">
        <v>135</v>
      </c>
      <c r="AB88" s="53" t="s">
        <v>135</v>
      </c>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1" customHeight="1" x14ac:dyDescent="0.25">
      <c r="C89" s="461"/>
      <c r="D89" s="486"/>
      <c r="E89" s="509"/>
      <c r="F89" s="497"/>
      <c r="G89" s="58" t="s">
        <v>48</v>
      </c>
      <c r="H89" s="59" t="s">
        <v>30</v>
      </c>
      <c r="I89" s="60">
        <f>SUMIF($J$23:$FR$23,$I$23,J89:FR89)</f>
        <v>18</v>
      </c>
      <c r="J89" s="61" t="s">
        <v>30</v>
      </c>
      <c r="K89" s="62">
        <f t="shared" si="301"/>
        <v>18</v>
      </c>
      <c r="L89" s="58">
        <v>2</v>
      </c>
      <c r="M89" s="58">
        <v>2</v>
      </c>
      <c r="N89" s="58">
        <v>3</v>
      </c>
      <c r="O89" s="58"/>
      <c r="P89" s="58"/>
      <c r="Q89" s="211"/>
      <c r="R89" s="211"/>
      <c r="S89" s="211"/>
      <c r="T89" s="211"/>
      <c r="U89" s="211"/>
      <c r="V89" s="58"/>
      <c r="W89" s="58"/>
      <c r="X89" s="58">
        <v>3</v>
      </c>
      <c r="Y89" s="58">
        <v>1</v>
      </c>
      <c r="Z89" s="58">
        <v>1</v>
      </c>
      <c r="AA89" s="58">
        <v>1</v>
      </c>
      <c r="AB89" s="58">
        <v>1</v>
      </c>
      <c r="AC89" s="58"/>
      <c r="AD89" s="58"/>
      <c r="AE89" s="58">
        <v>2</v>
      </c>
      <c r="AF89" s="58">
        <v>2</v>
      </c>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1" customHeight="1" x14ac:dyDescent="0.25">
      <c r="C90" s="459">
        <f>IF(D90="","-",SUBTOTAL(3,$D$24:D90))</f>
        <v>23</v>
      </c>
      <c r="D90" s="456" t="s">
        <v>132</v>
      </c>
      <c r="E90" s="507" t="str">
        <f>IFERROR(VLOOKUP(D90,'employee list'!$C:$E,2,0),"-")</f>
        <v>Đặng Thị Quyên</v>
      </c>
      <c r="F90" s="497" t="str">
        <f>IFERROR(VLOOKUP(D90,'employee list'!$C:$E,3,0),"-")</f>
        <v>Operator</v>
      </c>
      <c r="G90" s="48" t="s">
        <v>44</v>
      </c>
      <c r="H90" s="49" t="s">
        <v>30</v>
      </c>
      <c r="I90" s="60">
        <f t="shared" si="241"/>
        <v>0</v>
      </c>
      <c r="J90" s="51">
        <f t="shared" si="211"/>
        <v>6</v>
      </c>
      <c r="K90" s="52">
        <f t="shared" si="301"/>
        <v>0</v>
      </c>
      <c r="L90" s="48"/>
      <c r="M90" s="48"/>
      <c r="N90" s="48"/>
      <c r="O90" s="48"/>
      <c r="P90" s="48"/>
      <c r="Q90" s="48"/>
      <c r="R90" s="48"/>
      <c r="S90" s="48"/>
      <c r="T90" s="48"/>
      <c r="U90" s="48"/>
      <c r="V90" s="48"/>
      <c r="W90" s="48"/>
      <c r="X90" s="209" t="s">
        <v>19</v>
      </c>
      <c r="Y90" s="48" t="s">
        <v>135</v>
      </c>
      <c r="Z90" s="48" t="s">
        <v>135</v>
      </c>
      <c r="AA90" s="48" t="s">
        <v>135</v>
      </c>
      <c r="AB90" s="48" t="s">
        <v>135</v>
      </c>
      <c r="AC90" s="48"/>
      <c r="AD90" s="48"/>
      <c r="AE90" s="48" t="s">
        <v>135</v>
      </c>
      <c r="AF90" s="48" t="s">
        <v>135</v>
      </c>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1" customHeight="1" x14ac:dyDescent="0.25">
      <c r="C91" s="460"/>
      <c r="D91" s="457"/>
      <c r="E91" s="508"/>
      <c r="F91" s="497"/>
      <c r="G91" s="53" t="s">
        <v>47</v>
      </c>
      <c r="H91" s="54" t="s">
        <v>30</v>
      </c>
      <c r="I91" s="60">
        <f t="shared" si="241"/>
        <v>0</v>
      </c>
      <c r="J91" s="56">
        <f t="shared" ref="J91" si="307">COUNTIF(L91:AP91,"X")</f>
        <v>8</v>
      </c>
      <c r="K91" s="57">
        <f t="shared" si="301"/>
        <v>0</v>
      </c>
      <c r="L91" s="53" t="s">
        <v>135</v>
      </c>
      <c r="M91" s="53" t="s">
        <v>135</v>
      </c>
      <c r="N91" s="53" t="s">
        <v>135</v>
      </c>
      <c r="O91" s="53"/>
      <c r="P91" s="53"/>
      <c r="Q91" s="53" t="s">
        <v>135</v>
      </c>
      <c r="R91" s="53" t="s">
        <v>135</v>
      </c>
      <c r="S91" s="362" t="s">
        <v>135</v>
      </c>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25">
      <c r="C92" s="461"/>
      <c r="D92" s="458"/>
      <c r="E92" s="509"/>
      <c r="F92" s="497"/>
      <c r="G92" s="58" t="s">
        <v>48</v>
      </c>
      <c r="H92" s="59" t="s">
        <v>30</v>
      </c>
      <c r="I92" s="60">
        <f t="shared" si="241"/>
        <v>14</v>
      </c>
      <c r="J92" s="61" t="s">
        <v>30</v>
      </c>
      <c r="K92" s="62">
        <f t="shared" si="301"/>
        <v>14</v>
      </c>
      <c r="L92" s="58">
        <v>1</v>
      </c>
      <c r="M92" s="58">
        <v>1</v>
      </c>
      <c r="N92" s="58">
        <v>1</v>
      </c>
      <c r="O92" s="58"/>
      <c r="P92" s="58"/>
      <c r="Q92" s="211"/>
      <c r="R92" s="211"/>
      <c r="S92" s="58"/>
      <c r="T92" s="211"/>
      <c r="U92" s="211"/>
      <c r="V92" s="58"/>
      <c r="W92" s="58"/>
      <c r="X92" s="58"/>
      <c r="Y92" s="58">
        <v>2</v>
      </c>
      <c r="Z92" s="58">
        <v>2</v>
      </c>
      <c r="AA92" s="58">
        <v>2</v>
      </c>
      <c r="AB92" s="58">
        <v>3</v>
      </c>
      <c r="AC92" s="58"/>
      <c r="AD92" s="58"/>
      <c r="AE92" s="211"/>
      <c r="AF92" s="58">
        <v>2</v>
      </c>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25">
      <c r="C93" s="459">
        <f>IF(D93="","-",SUBTOTAL(3,$D$24:D93))</f>
        <v>24</v>
      </c>
      <c r="D93" s="456" t="s">
        <v>139</v>
      </c>
      <c r="E93" s="513" t="str">
        <f>IFERROR(VLOOKUP(D93,'employee list'!$C:$E,2,0),"-")</f>
        <v>Nguyễn Văn Ước</v>
      </c>
      <c r="F93" s="497" t="str">
        <f>IFERROR(VLOOKUP(D93,'employee list'!$C:$E,3,0),"-")</f>
        <v>Outsort</v>
      </c>
      <c r="G93" s="48" t="s">
        <v>44</v>
      </c>
      <c r="H93" s="49" t="s">
        <v>30</v>
      </c>
      <c r="I93" s="60">
        <f t="shared" si="241"/>
        <v>0</v>
      </c>
      <c r="J93" s="51">
        <f t="shared" ref="J93:J153" si="308">COUNTIF(L93:AP93,"X")</f>
        <v>5</v>
      </c>
      <c r="K93" s="52">
        <f t="shared" si="301"/>
        <v>0</v>
      </c>
      <c r="L93" s="48"/>
      <c r="M93" s="48"/>
      <c r="N93" s="48"/>
      <c r="O93" s="48"/>
      <c r="P93" s="48"/>
      <c r="Q93" s="48"/>
      <c r="R93" s="48"/>
      <c r="S93" s="48"/>
      <c r="T93" s="48"/>
      <c r="U93" s="48"/>
      <c r="V93" s="48"/>
      <c r="W93" s="48"/>
      <c r="X93" s="48" t="s">
        <v>135</v>
      </c>
      <c r="Y93" s="48" t="s">
        <v>135</v>
      </c>
      <c r="Z93" s="48" t="s">
        <v>135</v>
      </c>
      <c r="AA93" s="48" t="s">
        <v>135</v>
      </c>
      <c r="AB93" s="48" t="s">
        <v>135</v>
      </c>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1" customHeight="1" x14ac:dyDescent="0.25">
      <c r="C94" s="460"/>
      <c r="D94" s="457"/>
      <c r="E94" s="514"/>
      <c r="F94" s="497"/>
      <c r="G94" s="53" t="s">
        <v>47</v>
      </c>
      <c r="H94" s="54" t="s">
        <v>30</v>
      </c>
      <c r="I94" s="60">
        <f t="shared" si="241"/>
        <v>0</v>
      </c>
      <c r="J94" s="56">
        <f t="shared" si="308"/>
        <v>9</v>
      </c>
      <c r="K94" s="57">
        <f t="shared" si="301"/>
        <v>0</v>
      </c>
      <c r="L94" s="53" t="s">
        <v>135</v>
      </c>
      <c r="M94" s="53" t="s">
        <v>135</v>
      </c>
      <c r="N94" s="53" t="s">
        <v>135</v>
      </c>
      <c r="O94" s="53"/>
      <c r="P94" s="53"/>
      <c r="Q94" s="53" t="s">
        <v>135</v>
      </c>
      <c r="R94" s="357" t="s">
        <v>19</v>
      </c>
      <c r="S94" s="362" t="s">
        <v>135</v>
      </c>
      <c r="T94" s="53" t="s">
        <v>135</v>
      </c>
      <c r="U94" s="53" t="s">
        <v>135</v>
      </c>
      <c r="V94" s="53"/>
      <c r="W94" s="53"/>
      <c r="X94" s="53"/>
      <c r="Y94" s="53"/>
      <c r="Z94" s="53"/>
      <c r="AA94" s="53"/>
      <c r="AB94" s="53"/>
      <c r="AC94" s="53"/>
      <c r="AD94" s="53"/>
      <c r="AE94" s="53" t="s">
        <v>135</v>
      </c>
      <c r="AF94" s="53" t="s">
        <v>135</v>
      </c>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25">
      <c r="C95" s="461"/>
      <c r="D95" s="458"/>
      <c r="E95" s="515"/>
      <c r="F95" s="497"/>
      <c r="G95" s="58" t="s">
        <v>48</v>
      </c>
      <c r="H95" s="59" t="s">
        <v>30</v>
      </c>
      <c r="I95" s="60">
        <f t="shared" si="241"/>
        <v>27</v>
      </c>
      <c r="J95" s="61" t="s">
        <v>30</v>
      </c>
      <c r="K95" s="62">
        <f t="shared" si="301"/>
        <v>27</v>
      </c>
      <c r="L95" s="58">
        <v>1</v>
      </c>
      <c r="M95" s="58">
        <v>1</v>
      </c>
      <c r="N95" s="58">
        <v>1</v>
      </c>
      <c r="O95" s="58"/>
      <c r="P95" s="58"/>
      <c r="Q95" s="211"/>
      <c r="R95" s="210"/>
      <c r="S95" s="58"/>
      <c r="T95" s="211"/>
      <c r="U95" s="211"/>
      <c r="V95" s="58"/>
      <c r="W95" s="58"/>
      <c r="X95" s="210">
        <v>2</v>
      </c>
      <c r="Y95" s="58">
        <v>2</v>
      </c>
      <c r="Z95" s="58">
        <v>2</v>
      </c>
      <c r="AA95" s="58">
        <v>2</v>
      </c>
      <c r="AB95" s="58">
        <v>3</v>
      </c>
      <c r="AC95" s="212">
        <v>9</v>
      </c>
      <c r="AD95" s="58"/>
      <c r="AE95" s="58">
        <v>3</v>
      </c>
      <c r="AF95" s="58">
        <v>1</v>
      </c>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25">
      <c r="C96" s="459">
        <f>IF(D96="","-",SUBTOTAL(3,$D$24:D96))</f>
        <v>25</v>
      </c>
      <c r="D96" s="456" t="s">
        <v>140</v>
      </c>
      <c r="E96" s="507" t="str">
        <f>IFERROR(VLOOKUP(D96,'employee list'!$C:$E,2,0),"-")</f>
        <v>Vũ Xuân Đại</v>
      </c>
      <c r="F96" s="497" t="str">
        <f>IFERROR(VLOOKUP(D96,'employee list'!$C:$E,3,0),"-")</f>
        <v>Operator</v>
      </c>
      <c r="G96" s="48" t="s">
        <v>44</v>
      </c>
      <c r="H96" s="49" t="s">
        <v>30</v>
      </c>
      <c r="I96" s="50">
        <v>0</v>
      </c>
      <c r="J96" s="51">
        <f t="shared" si="308"/>
        <v>6</v>
      </c>
      <c r="K96" s="52">
        <f t="shared" si="301"/>
        <v>0</v>
      </c>
      <c r="L96" s="48"/>
      <c r="M96" s="48"/>
      <c r="N96" s="48"/>
      <c r="O96" s="48"/>
      <c r="P96" s="48"/>
      <c r="Q96" s="48"/>
      <c r="R96" s="48"/>
      <c r="S96" s="48"/>
      <c r="T96" s="48"/>
      <c r="U96" s="48"/>
      <c r="V96" s="48"/>
      <c r="W96" s="48"/>
      <c r="X96" s="48" t="s">
        <v>135</v>
      </c>
      <c r="Y96" s="48" t="s">
        <v>135</v>
      </c>
      <c r="Z96" s="48" t="s">
        <v>135</v>
      </c>
      <c r="AA96" s="48" t="s">
        <v>135</v>
      </c>
      <c r="AB96" s="48" t="s">
        <v>135</v>
      </c>
      <c r="AC96" s="48"/>
      <c r="AD96" s="48"/>
      <c r="AE96" s="209" t="s">
        <v>19</v>
      </c>
      <c r="AF96" s="48" t="s">
        <v>135</v>
      </c>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25">
      <c r="C97" s="460"/>
      <c r="D97" s="457"/>
      <c r="E97" s="508"/>
      <c r="F97" s="497"/>
      <c r="G97" s="53" t="s">
        <v>47</v>
      </c>
      <c r="H97" s="54" t="s">
        <v>30</v>
      </c>
      <c r="I97" s="55">
        <v>0</v>
      </c>
      <c r="J97" s="56">
        <f t="shared" si="308"/>
        <v>8</v>
      </c>
      <c r="K97" s="57">
        <f t="shared" si="301"/>
        <v>0</v>
      </c>
      <c r="L97" s="53" t="s">
        <v>135</v>
      </c>
      <c r="M97" s="53" t="s">
        <v>135</v>
      </c>
      <c r="N97" s="53" t="s">
        <v>135</v>
      </c>
      <c r="O97" s="53"/>
      <c r="P97" s="53"/>
      <c r="Q97" s="53" t="s">
        <v>135</v>
      </c>
      <c r="R97" s="53" t="s">
        <v>135</v>
      </c>
      <c r="S97" s="362" t="s">
        <v>135</v>
      </c>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25">
      <c r="C98" s="461"/>
      <c r="D98" s="458"/>
      <c r="E98" s="509"/>
      <c r="F98" s="497"/>
      <c r="G98" s="58" t="s">
        <v>48</v>
      </c>
      <c r="H98" s="59" t="s">
        <v>30</v>
      </c>
      <c r="I98" s="60">
        <f>SUMIF($J$23:$FR$23,$I$23,J98:FR98)</f>
        <v>25</v>
      </c>
      <c r="J98" s="61" t="s">
        <v>30</v>
      </c>
      <c r="K98" s="62">
        <f t="shared" si="301"/>
        <v>25</v>
      </c>
      <c r="L98" s="58">
        <v>1</v>
      </c>
      <c r="M98" s="58">
        <v>1</v>
      </c>
      <c r="N98" s="58">
        <v>1</v>
      </c>
      <c r="O98" s="58"/>
      <c r="P98" s="58"/>
      <c r="Q98" s="211"/>
      <c r="R98" s="211"/>
      <c r="S98" s="58"/>
      <c r="T98" s="211"/>
      <c r="U98" s="211"/>
      <c r="V98" s="58"/>
      <c r="W98" s="58"/>
      <c r="X98" s="210">
        <v>2</v>
      </c>
      <c r="Y98" s="58">
        <v>2</v>
      </c>
      <c r="Z98" s="58">
        <v>2</v>
      </c>
      <c r="AA98" s="58">
        <v>2</v>
      </c>
      <c r="AB98" s="58">
        <v>3</v>
      </c>
      <c r="AC98" s="212">
        <v>9</v>
      </c>
      <c r="AD98" s="58"/>
      <c r="AE98" s="58"/>
      <c r="AF98" s="58">
        <v>2</v>
      </c>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2"/>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25">
      <c r="C99" s="459">
        <f>IF(D99="","-",SUBTOTAL(3,$D$24:D99))</f>
        <v>26</v>
      </c>
      <c r="D99" s="456" t="s">
        <v>141</v>
      </c>
      <c r="E99" s="507" t="str">
        <f>IFERROR(VLOOKUP(D99,'employee list'!$C:$E,2,0),"-")</f>
        <v>Nguyễn Thị Tám</v>
      </c>
      <c r="F99" s="497" t="str">
        <f>IFERROR(VLOOKUP(D99,'employee list'!$C:$E,3,0),"-")</f>
        <v>Outsort</v>
      </c>
      <c r="G99" s="48" t="s">
        <v>44</v>
      </c>
      <c r="H99" s="49" t="s">
        <v>30</v>
      </c>
      <c r="I99" s="50">
        <v>0</v>
      </c>
      <c r="J99" s="51">
        <f t="shared" si="308"/>
        <v>10</v>
      </c>
      <c r="K99" s="52">
        <f t="shared" si="301"/>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t="s">
        <v>135</v>
      </c>
      <c r="AF99" s="48" t="s">
        <v>135</v>
      </c>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1" customHeight="1" x14ac:dyDescent="0.25">
      <c r="C100" s="460"/>
      <c r="D100" s="457"/>
      <c r="E100" s="508"/>
      <c r="F100" s="497"/>
      <c r="G100" s="53" t="s">
        <v>47</v>
      </c>
      <c r="H100" s="54" t="s">
        <v>30</v>
      </c>
      <c r="I100" s="55">
        <v>0</v>
      </c>
      <c r="J100" s="56">
        <f t="shared" si="308"/>
        <v>5</v>
      </c>
      <c r="K100" s="57">
        <f t="shared" si="301"/>
        <v>0</v>
      </c>
      <c r="L100" s="53"/>
      <c r="M100" s="53"/>
      <c r="N100" s="53"/>
      <c r="O100" s="53"/>
      <c r="P100" s="53"/>
      <c r="Q100" s="53"/>
      <c r="R100" s="53"/>
      <c r="S100" s="53"/>
      <c r="T100" s="53"/>
      <c r="U100" s="53"/>
      <c r="V100" s="53"/>
      <c r="W100" s="53"/>
      <c r="X100" s="53" t="s">
        <v>135</v>
      </c>
      <c r="Y100" s="53" t="s">
        <v>135</v>
      </c>
      <c r="Z100" s="53" t="s">
        <v>135</v>
      </c>
      <c r="AA100" s="53" t="s">
        <v>135</v>
      </c>
      <c r="AB100" s="53" t="s">
        <v>135</v>
      </c>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1" customHeight="1" x14ac:dyDescent="0.25">
      <c r="C101" s="461"/>
      <c r="D101" s="458"/>
      <c r="E101" s="509"/>
      <c r="F101" s="497"/>
      <c r="G101" s="58" t="s">
        <v>48</v>
      </c>
      <c r="H101" s="59" t="s">
        <v>30</v>
      </c>
      <c r="I101" s="60">
        <f>SUMIF($J$23:$FR$23,$I$23,J101:FR101)</f>
        <v>18</v>
      </c>
      <c r="J101" s="61" t="s">
        <v>30</v>
      </c>
      <c r="K101" s="62">
        <f t="shared" si="301"/>
        <v>18</v>
      </c>
      <c r="L101" s="58">
        <v>2</v>
      </c>
      <c r="M101" s="58">
        <v>2</v>
      </c>
      <c r="N101" s="58">
        <v>3</v>
      </c>
      <c r="O101" s="58"/>
      <c r="P101" s="58"/>
      <c r="Q101" s="211"/>
      <c r="R101" s="211"/>
      <c r="S101" s="211"/>
      <c r="T101" s="211"/>
      <c r="U101" s="211"/>
      <c r="V101" s="58"/>
      <c r="W101" s="58"/>
      <c r="X101" s="58">
        <v>3</v>
      </c>
      <c r="Y101" s="58">
        <v>1</v>
      </c>
      <c r="Z101" s="58">
        <v>1</v>
      </c>
      <c r="AA101" s="58">
        <v>1</v>
      </c>
      <c r="AB101" s="58">
        <v>1</v>
      </c>
      <c r="AC101" s="58"/>
      <c r="AD101" s="58"/>
      <c r="AE101" s="58">
        <v>2</v>
      </c>
      <c r="AF101" s="58">
        <v>2</v>
      </c>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1" customHeight="1" x14ac:dyDescent="0.25">
      <c r="C102" s="459">
        <f>IF(D102="","-",SUBTOTAL(3,$D$24:D102))</f>
        <v>27</v>
      </c>
      <c r="D102" s="456" t="s">
        <v>142</v>
      </c>
      <c r="E102" s="513" t="str">
        <f>IFERROR(VLOOKUP(D102,'employee list'!$C:$E,2,0),"-")</f>
        <v>Vũ Văn Phước</v>
      </c>
      <c r="F102" s="497" t="str">
        <f>IFERROR(VLOOKUP(D102,'employee list'!$C:$E,3,0),"-")</f>
        <v>Outsort</v>
      </c>
      <c r="G102" s="48" t="s">
        <v>44</v>
      </c>
      <c r="H102" s="49" t="s">
        <v>30</v>
      </c>
      <c r="I102" s="50">
        <v>0</v>
      </c>
      <c r="J102" s="51">
        <f t="shared" si="308"/>
        <v>8</v>
      </c>
      <c r="K102" s="52">
        <f t="shared" si="301"/>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1" customHeight="1" x14ac:dyDescent="0.25">
      <c r="C103" s="460"/>
      <c r="D103" s="457"/>
      <c r="E103" s="514"/>
      <c r="F103" s="497"/>
      <c r="G103" s="53" t="s">
        <v>47</v>
      </c>
      <c r="H103" s="54" t="s">
        <v>30</v>
      </c>
      <c r="I103" s="55">
        <v>0</v>
      </c>
      <c r="J103" s="56">
        <f t="shared" si="308"/>
        <v>7</v>
      </c>
      <c r="K103" s="57">
        <f t="shared" si="301"/>
        <v>0</v>
      </c>
      <c r="L103" s="53"/>
      <c r="M103" s="53"/>
      <c r="N103" s="53"/>
      <c r="O103" s="53"/>
      <c r="P103" s="53"/>
      <c r="Q103" s="53"/>
      <c r="R103" s="53"/>
      <c r="S103" s="53"/>
      <c r="T103" s="53"/>
      <c r="U103" s="53"/>
      <c r="V103" s="53"/>
      <c r="W103" s="53"/>
      <c r="X103" s="53" t="s">
        <v>135</v>
      </c>
      <c r="Y103" s="53" t="s">
        <v>135</v>
      </c>
      <c r="Z103" s="53" t="s">
        <v>135</v>
      </c>
      <c r="AA103" s="53" t="s">
        <v>135</v>
      </c>
      <c r="AB103" s="53" t="s">
        <v>135</v>
      </c>
      <c r="AC103" s="53"/>
      <c r="AD103" s="53"/>
      <c r="AE103" s="53" t="s">
        <v>135</v>
      </c>
      <c r="AF103" s="53" t="s">
        <v>135</v>
      </c>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1" customHeight="1" x14ac:dyDescent="0.25">
      <c r="C104" s="461"/>
      <c r="D104" s="458"/>
      <c r="E104" s="515"/>
      <c r="F104" s="497"/>
      <c r="G104" s="58" t="s">
        <v>48</v>
      </c>
      <c r="H104" s="59" t="s">
        <v>30</v>
      </c>
      <c r="I104" s="60">
        <f>SUMIF($J$23:$FR$23,$I$23,J104:FR104)</f>
        <v>18</v>
      </c>
      <c r="J104" s="61" t="s">
        <v>30</v>
      </c>
      <c r="K104" s="62">
        <f t="shared" si="301"/>
        <v>18</v>
      </c>
      <c r="L104" s="58">
        <v>2</v>
      </c>
      <c r="M104" s="58">
        <v>2</v>
      </c>
      <c r="N104" s="58">
        <v>3</v>
      </c>
      <c r="O104" s="58"/>
      <c r="P104" s="58"/>
      <c r="Q104" s="211"/>
      <c r="R104" s="211"/>
      <c r="S104" s="211"/>
      <c r="T104" s="211"/>
      <c r="U104" s="211"/>
      <c r="V104" s="58"/>
      <c r="W104" s="58"/>
      <c r="X104" s="58">
        <v>3</v>
      </c>
      <c r="Y104" s="58">
        <v>1</v>
      </c>
      <c r="Z104" s="58">
        <v>1</v>
      </c>
      <c r="AA104" s="58">
        <v>1</v>
      </c>
      <c r="AB104" s="58">
        <v>1</v>
      </c>
      <c r="AC104" s="58"/>
      <c r="AD104" s="58"/>
      <c r="AE104" s="58">
        <v>3</v>
      </c>
      <c r="AF104" s="58">
        <v>1</v>
      </c>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1" customHeight="1" x14ac:dyDescent="0.25">
      <c r="C105" s="459">
        <f>IF(D105="","-",SUBTOTAL(3,$D$24:D105))</f>
        <v>28</v>
      </c>
      <c r="D105" s="456" t="s">
        <v>143</v>
      </c>
      <c r="E105" s="507" t="str">
        <f>IFERROR(VLOOKUP(D105,'employee list'!$C:$E,2,0),"-")</f>
        <v>Vũ Thị Mến</v>
      </c>
      <c r="F105" s="497" t="str">
        <f>IFERROR(VLOOKUP(D105,'employee list'!$C:$E,3,0),"-")</f>
        <v>Outsort</v>
      </c>
      <c r="G105" s="48" t="s">
        <v>44</v>
      </c>
      <c r="H105" s="49" t="s">
        <v>30</v>
      </c>
      <c r="I105" s="50">
        <v>0</v>
      </c>
      <c r="J105" s="51">
        <f t="shared" si="308"/>
        <v>7</v>
      </c>
      <c r="K105" s="52">
        <f t="shared" si="301"/>
        <v>0</v>
      </c>
      <c r="L105" s="48"/>
      <c r="M105" s="48"/>
      <c r="N105" s="48"/>
      <c r="O105" s="48"/>
      <c r="P105" s="48"/>
      <c r="Q105" s="48"/>
      <c r="R105" s="48"/>
      <c r="S105" s="48"/>
      <c r="T105" s="48"/>
      <c r="U105" s="48"/>
      <c r="V105" s="48"/>
      <c r="W105" s="48"/>
      <c r="X105" s="48" t="s">
        <v>135</v>
      </c>
      <c r="Y105" s="48" t="s">
        <v>135</v>
      </c>
      <c r="Z105" s="48" t="s">
        <v>135</v>
      </c>
      <c r="AA105" s="48" t="s">
        <v>135</v>
      </c>
      <c r="AB105" s="48" t="s">
        <v>135</v>
      </c>
      <c r="AC105" s="48"/>
      <c r="AD105" s="48"/>
      <c r="AE105" s="48" t="s">
        <v>135</v>
      </c>
      <c r="AF105" s="48" t="s">
        <v>135</v>
      </c>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1" customHeight="1" x14ac:dyDescent="0.25">
      <c r="C106" s="460"/>
      <c r="D106" s="457"/>
      <c r="E106" s="508"/>
      <c r="F106" s="497"/>
      <c r="G106" s="53" t="s">
        <v>47</v>
      </c>
      <c r="H106" s="54" t="s">
        <v>30</v>
      </c>
      <c r="I106" s="55">
        <v>0</v>
      </c>
      <c r="J106" s="56">
        <f t="shared" si="308"/>
        <v>7</v>
      </c>
      <c r="K106" s="390">
        <f t="shared" si="301"/>
        <v>0</v>
      </c>
      <c r="L106" s="53" t="s">
        <v>135</v>
      </c>
      <c r="M106" s="53" t="s">
        <v>135</v>
      </c>
      <c r="N106" s="53" t="s">
        <v>135</v>
      </c>
      <c r="O106" s="53"/>
      <c r="P106" s="53"/>
      <c r="Q106" s="53" t="s">
        <v>135</v>
      </c>
      <c r="R106" s="53" t="s">
        <v>135</v>
      </c>
      <c r="S106" s="362"/>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1" customHeight="1" x14ac:dyDescent="0.25">
      <c r="C107" s="461"/>
      <c r="D107" s="458"/>
      <c r="E107" s="509"/>
      <c r="F107" s="497"/>
      <c r="G107" s="58" t="s">
        <v>48</v>
      </c>
      <c r="H107" s="59" t="s">
        <v>30</v>
      </c>
      <c r="I107" s="60">
        <f>SUMIF($J$23:$FR$23,$I$23,J107:FR107)</f>
        <v>18</v>
      </c>
      <c r="J107" s="61" t="s">
        <v>30</v>
      </c>
      <c r="K107" s="62">
        <f t="shared" si="301"/>
        <v>18</v>
      </c>
      <c r="L107" s="58">
        <v>1</v>
      </c>
      <c r="M107" s="58">
        <v>1</v>
      </c>
      <c r="N107" s="58">
        <v>1</v>
      </c>
      <c r="O107" s="58"/>
      <c r="P107" s="58"/>
      <c r="Q107" s="211"/>
      <c r="R107" s="211"/>
      <c r="S107" s="58"/>
      <c r="T107" s="211"/>
      <c r="U107" s="211"/>
      <c r="V107" s="58"/>
      <c r="W107" s="58"/>
      <c r="X107" s="210">
        <v>2</v>
      </c>
      <c r="Y107" s="58">
        <v>2</v>
      </c>
      <c r="Z107" s="58">
        <v>2</v>
      </c>
      <c r="AA107" s="58">
        <v>2</v>
      </c>
      <c r="AB107" s="58">
        <v>3</v>
      </c>
      <c r="AC107" s="58"/>
      <c r="AD107" s="58"/>
      <c r="AE107" s="58">
        <v>2</v>
      </c>
      <c r="AF107" s="58">
        <v>2</v>
      </c>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1" customHeight="1" x14ac:dyDescent="0.25">
      <c r="C108" s="459">
        <f>IF(D108="","-",SUBTOTAL(3,$D$24:D108))</f>
        <v>29</v>
      </c>
      <c r="D108" s="456" t="s">
        <v>144</v>
      </c>
      <c r="E108" s="507" t="str">
        <f>IFERROR(VLOOKUP(D108,'employee list'!$C:$E,2,0),"-")</f>
        <v>Đào Văn Phu</v>
      </c>
      <c r="F108" s="497" t="str">
        <f>IFERROR(VLOOKUP(D108,'employee list'!$C:$E,3,0),"-")</f>
        <v>Outsort</v>
      </c>
      <c r="G108" s="48" t="s">
        <v>44</v>
      </c>
      <c r="H108" s="49" t="s">
        <v>30</v>
      </c>
      <c r="I108" s="50">
        <v>0</v>
      </c>
      <c r="J108" s="51">
        <f t="shared" si="308"/>
        <v>7</v>
      </c>
      <c r="K108" s="52">
        <f t="shared" si="301"/>
        <v>0</v>
      </c>
      <c r="L108" s="48"/>
      <c r="M108" s="48"/>
      <c r="N108" s="48"/>
      <c r="O108" s="48"/>
      <c r="P108" s="48"/>
      <c r="Q108" s="48"/>
      <c r="R108" s="48"/>
      <c r="S108" s="48"/>
      <c r="T108" s="48"/>
      <c r="U108" s="48"/>
      <c r="V108" s="48"/>
      <c r="W108" s="48"/>
      <c r="X108" s="48" t="s">
        <v>135</v>
      </c>
      <c r="Y108" s="48" t="s">
        <v>135</v>
      </c>
      <c r="Z108" s="48" t="s">
        <v>135</v>
      </c>
      <c r="AA108" s="48" t="s">
        <v>135</v>
      </c>
      <c r="AB108" s="48" t="s">
        <v>135</v>
      </c>
      <c r="AC108" s="48"/>
      <c r="AD108" s="48"/>
      <c r="AE108" s="48" t="s">
        <v>135</v>
      </c>
      <c r="AF108" s="48" t="s">
        <v>135</v>
      </c>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1" customHeight="1" x14ac:dyDescent="0.25">
      <c r="C109" s="460"/>
      <c r="D109" s="457"/>
      <c r="E109" s="508"/>
      <c r="F109" s="497"/>
      <c r="G109" s="53" t="s">
        <v>47</v>
      </c>
      <c r="H109" s="54" t="s">
        <v>30</v>
      </c>
      <c r="I109" s="55">
        <v>0</v>
      </c>
      <c r="J109" s="56">
        <f t="shared" si="308"/>
        <v>7</v>
      </c>
      <c r="K109" s="57">
        <f t="shared" si="301"/>
        <v>0</v>
      </c>
      <c r="L109" s="53" t="s">
        <v>135</v>
      </c>
      <c r="M109" s="53" t="s">
        <v>135</v>
      </c>
      <c r="N109" s="53" t="s">
        <v>135</v>
      </c>
      <c r="O109" s="53"/>
      <c r="P109" s="53"/>
      <c r="Q109" s="53" t="s">
        <v>135</v>
      </c>
      <c r="R109" s="53" t="s">
        <v>135</v>
      </c>
      <c r="S109" s="362"/>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1" customHeight="1" x14ac:dyDescent="0.25">
      <c r="C110" s="461"/>
      <c r="D110" s="458"/>
      <c r="E110" s="509"/>
      <c r="F110" s="497"/>
      <c r="G110" s="58" t="s">
        <v>48</v>
      </c>
      <c r="H110" s="59" t="s">
        <v>30</v>
      </c>
      <c r="I110" s="60">
        <f>SUMIF($J$23:$FR$23,$I$23,J110:FR110)</f>
        <v>18</v>
      </c>
      <c r="J110" s="61" t="s">
        <v>30</v>
      </c>
      <c r="K110" s="62">
        <f t="shared" si="301"/>
        <v>18</v>
      </c>
      <c r="L110" s="58">
        <v>1</v>
      </c>
      <c r="M110" s="58">
        <v>1</v>
      </c>
      <c r="N110" s="58">
        <v>1</v>
      </c>
      <c r="O110" s="58"/>
      <c r="P110" s="58"/>
      <c r="Q110" s="211"/>
      <c r="R110" s="211"/>
      <c r="S110" s="58"/>
      <c r="T110" s="211"/>
      <c r="U110" s="211"/>
      <c r="V110" s="58"/>
      <c r="W110" s="58"/>
      <c r="X110" s="210">
        <v>2</v>
      </c>
      <c r="Y110" s="58">
        <v>2</v>
      </c>
      <c r="Z110" s="58">
        <v>2</v>
      </c>
      <c r="AA110" s="58">
        <v>2</v>
      </c>
      <c r="AB110" s="58">
        <v>3</v>
      </c>
      <c r="AC110" s="58"/>
      <c r="AD110" s="58"/>
      <c r="AE110" s="58">
        <v>2</v>
      </c>
      <c r="AF110" s="58">
        <v>2</v>
      </c>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1" customHeight="1" x14ac:dyDescent="0.25">
      <c r="C111" s="459">
        <f>IF(D111="","-",SUBTOTAL(3,$D$24:D111))</f>
        <v>30</v>
      </c>
      <c r="D111" s="456" t="s">
        <v>145</v>
      </c>
      <c r="E111" s="507" t="str">
        <f>IFERROR(VLOOKUP(D111,'employee list'!$C:$E,2,0),"-")</f>
        <v>Đỗ Thị Thuỷ</v>
      </c>
      <c r="F111" s="497" t="str">
        <f>IFERROR(VLOOKUP(D111,'employee list'!$C:$E,3,0),"-")</f>
        <v>Outsort</v>
      </c>
      <c r="G111" s="48" t="s">
        <v>44</v>
      </c>
      <c r="H111" s="49" t="s">
        <v>30</v>
      </c>
      <c r="I111" s="50">
        <v>0</v>
      </c>
      <c r="J111" s="51">
        <f t="shared" si="308"/>
        <v>14</v>
      </c>
      <c r="K111" s="52">
        <f t="shared" si="301"/>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t="s">
        <v>135</v>
      </c>
      <c r="AA111" s="48" t="s">
        <v>135</v>
      </c>
      <c r="AB111" s="48" t="s">
        <v>135</v>
      </c>
      <c r="AC111" s="48"/>
      <c r="AD111" s="48"/>
      <c r="AE111" s="48" t="s">
        <v>135</v>
      </c>
      <c r="AF111" s="48" t="s">
        <v>135</v>
      </c>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1" customHeight="1" x14ac:dyDescent="0.25">
      <c r="C112" s="460"/>
      <c r="D112" s="457"/>
      <c r="E112" s="508"/>
      <c r="F112" s="497"/>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1" customHeight="1" x14ac:dyDescent="0.25">
      <c r="C113" s="461"/>
      <c r="D113" s="458"/>
      <c r="E113" s="509"/>
      <c r="F113" s="497"/>
      <c r="G113" s="58" t="s">
        <v>48</v>
      </c>
      <c r="H113" s="59" t="s">
        <v>30</v>
      </c>
      <c r="I113" s="60">
        <f>SUMIF($J$23:$FR$23,$I$23,J113:FR113)</f>
        <v>20</v>
      </c>
      <c r="J113" s="61" t="s">
        <v>30</v>
      </c>
      <c r="K113" s="62">
        <f t="shared" si="301"/>
        <v>20</v>
      </c>
      <c r="L113" s="58">
        <v>2</v>
      </c>
      <c r="M113" s="58">
        <v>2</v>
      </c>
      <c r="N113" s="58">
        <v>3</v>
      </c>
      <c r="O113" s="58"/>
      <c r="P113" s="58"/>
      <c r="Q113" s="211"/>
      <c r="R113" s="211"/>
      <c r="S113" s="211"/>
      <c r="T113" s="211"/>
      <c r="U113" s="211"/>
      <c r="V113" s="58"/>
      <c r="W113" s="58"/>
      <c r="X113" s="210"/>
      <c r="Y113" s="58">
        <v>2</v>
      </c>
      <c r="Z113" s="58">
        <v>2</v>
      </c>
      <c r="AA113" s="58">
        <v>2</v>
      </c>
      <c r="AB113" s="58">
        <v>3</v>
      </c>
      <c r="AC113" s="58"/>
      <c r="AD113" s="58"/>
      <c r="AE113" s="58">
        <v>2</v>
      </c>
      <c r="AF113" s="58">
        <v>2</v>
      </c>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1" customHeight="1" x14ac:dyDescent="0.25">
      <c r="C114" s="459">
        <f>IF(D114="","-",SUBTOTAL(3,$D$24:D114))</f>
        <v>31</v>
      </c>
      <c r="D114" s="456" t="s">
        <v>146</v>
      </c>
      <c r="E114" s="507" t="str">
        <f>IFERROR(VLOOKUP(D114,'employee list'!$C:$E,2,0),"-")</f>
        <v>Nguyễn Thị Chặn</v>
      </c>
      <c r="F114" s="497" t="str">
        <f>IFERROR(VLOOKUP(D114,'employee list'!$C:$E,3,0),"-")</f>
        <v>Outsort</v>
      </c>
      <c r="G114" s="48" t="s">
        <v>44</v>
      </c>
      <c r="H114" s="49" t="s">
        <v>30</v>
      </c>
      <c r="I114" s="50">
        <v>0</v>
      </c>
      <c r="J114" s="51">
        <f t="shared" si="308"/>
        <v>15</v>
      </c>
      <c r="K114" s="52">
        <f t="shared" si="301"/>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t="s">
        <v>135</v>
      </c>
      <c r="AA114" s="48" t="s">
        <v>135</v>
      </c>
      <c r="AB114" s="48" t="s">
        <v>135</v>
      </c>
      <c r="AC114" s="48"/>
      <c r="AD114" s="48"/>
      <c r="AE114" s="48" t="s">
        <v>135</v>
      </c>
      <c r="AF114" s="48" t="s">
        <v>135</v>
      </c>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1" customHeight="1" x14ac:dyDescent="0.25">
      <c r="C115" s="460"/>
      <c r="D115" s="457"/>
      <c r="E115" s="508"/>
      <c r="F115" s="497"/>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1" customHeight="1" x14ac:dyDescent="0.25">
      <c r="C116" s="461"/>
      <c r="D116" s="458"/>
      <c r="E116" s="509"/>
      <c r="F116" s="497"/>
      <c r="G116" s="58" t="s">
        <v>48</v>
      </c>
      <c r="H116" s="59" t="s">
        <v>30</v>
      </c>
      <c r="I116" s="60">
        <f>SUMIF($J$23:$FR$23,$I$23,J116:FR116)</f>
        <v>22</v>
      </c>
      <c r="J116" s="61" t="s">
        <v>30</v>
      </c>
      <c r="K116" s="62">
        <f t="shared" si="301"/>
        <v>22</v>
      </c>
      <c r="L116" s="58">
        <v>2</v>
      </c>
      <c r="M116" s="58">
        <v>2</v>
      </c>
      <c r="N116" s="58">
        <v>3</v>
      </c>
      <c r="O116" s="58"/>
      <c r="P116" s="58"/>
      <c r="Q116" s="211"/>
      <c r="R116" s="211"/>
      <c r="S116" s="211"/>
      <c r="T116" s="211"/>
      <c r="U116" s="211"/>
      <c r="V116" s="58"/>
      <c r="W116" s="58"/>
      <c r="X116" s="210">
        <v>2</v>
      </c>
      <c r="Y116" s="58">
        <v>2</v>
      </c>
      <c r="Z116" s="58">
        <v>2</v>
      </c>
      <c r="AA116" s="58">
        <v>2</v>
      </c>
      <c r="AB116" s="58">
        <v>3</v>
      </c>
      <c r="AC116" s="58"/>
      <c r="AD116" s="58"/>
      <c r="AE116" s="58">
        <v>2</v>
      </c>
      <c r="AF116" s="58">
        <v>2</v>
      </c>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1" customHeight="1" x14ac:dyDescent="0.25">
      <c r="C117" s="459">
        <f>IF(D117="","-",SUBTOTAL(3,$D$24:D117))</f>
        <v>32</v>
      </c>
      <c r="D117" s="456" t="s">
        <v>147</v>
      </c>
      <c r="E117" s="507" t="str">
        <f>IFERROR(VLOOKUP(D117,'employee list'!$C:$E,2,0),"-")</f>
        <v>Nguyễn Văn Kỳ</v>
      </c>
      <c r="F117" s="497" t="str">
        <f>IFERROR(VLOOKUP(D117,'employee list'!$C:$E,3,0),"-")</f>
        <v>Outsort</v>
      </c>
      <c r="G117" s="48" t="s">
        <v>44</v>
      </c>
      <c r="H117" s="49" t="s">
        <v>30</v>
      </c>
      <c r="I117" s="50">
        <v>0</v>
      </c>
      <c r="J117" s="51">
        <f t="shared" si="308"/>
        <v>15</v>
      </c>
      <c r="K117" s="52">
        <f t="shared" si="301"/>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t="s">
        <v>135</v>
      </c>
      <c r="AA117" s="48" t="s">
        <v>135</v>
      </c>
      <c r="AB117" s="48" t="s">
        <v>135</v>
      </c>
      <c r="AC117" s="48"/>
      <c r="AD117" s="48"/>
      <c r="AE117" s="48" t="s">
        <v>135</v>
      </c>
      <c r="AF117" s="48" t="s">
        <v>135</v>
      </c>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1" customHeight="1" x14ac:dyDescent="0.25">
      <c r="C118" s="460"/>
      <c r="D118" s="457"/>
      <c r="E118" s="508"/>
      <c r="F118" s="497"/>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1" customHeight="1" x14ac:dyDescent="0.25">
      <c r="C119" s="461"/>
      <c r="D119" s="458"/>
      <c r="E119" s="509"/>
      <c r="F119" s="497"/>
      <c r="G119" s="58" t="s">
        <v>48</v>
      </c>
      <c r="H119" s="59" t="s">
        <v>30</v>
      </c>
      <c r="I119" s="60">
        <f>SUMIF($J$23:$FR$23,$I$23,J119:FR119)</f>
        <v>22</v>
      </c>
      <c r="J119" s="61" t="s">
        <v>30</v>
      </c>
      <c r="K119" s="62">
        <f t="shared" si="301"/>
        <v>22</v>
      </c>
      <c r="L119" s="58">
        <v>2</v>
      </c>
      <c r="M119" s="58">
        <v>2</v>
      </c>
      <c r="N119" s="58">
        <v>3</v>
      </c>
      <c r="O119" s="58"/>
      <c r="P119" s="58"/>
      <c r="Q119" s="211"/>
      <c r="R119" s="211"/>
      <c r="S119" s="211"/>
      <c r="T119" s="211"/>
      <c r="U119" s="211"/>
      <c r="V119" s="58"/>
      <c r="W119" s="58"/>
      <c r="X119" s="210">
        <v>2</v>
      </c>
      <c r="Y119" s="58">
        <v>2</v>
      </c>
      <c r="Z119" s="58">
        <v>2</v>
      </c>
      <c r="AA119" s="58">
        <v>2</v>
      </c>
      <c r="AB119" s="58">
        <v>3</v>
      </c>
      <c r="AC119" s="58"/>
      <c r="AD119" s="58"/>
      <c r="AE119" s="58">
        <v>2</v>
      </c>
      <c r="AF119" s="58">
        <v>2</v>
      </c>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1" customHeight="1" x14ac:dyDescent="0.25">
      <c r="C120" s="459">
        <f>IF(D120="","-",SUBTOTAL(3,$D$24:D120))</f>
        <v>33</v>
      </c>
      <c r="D120" s="456" t="s">
        <v>148</v>
      </c>
      <c r="E120" s="507" t="str">
        <f>IFERROR(VLOOKUP(D120,'employee list'!$C:$E,2,0),"-")</f>
        <v>Cao Thị Nhàn</v>
      </c>
      <c r="F120" s="497" t="str">
        <f>IFERROR(VLOOKUP(D120,'employee list'!$C:$E,3,0),"-")</f>
        <v>Outsort</v>
      </c>
      <c r="G120" s="48" t="s">
        <v>44</v>
      </c>
      <c r="H120" s="49" t="s">
        <v>30</v>
      </c>
      <c r="I120" s="50">
        <v>0</v>
      </c>
      <c r="J120" s="51">
        <f t="shared" si="308"/>
        <v>7</v>
      </c>
      <c r="K120" s="52">
        <f t="shared" si="301"/>
        <v>0</v>
      </c>
      <c r="L120" s="48"/>
      <c r="M120" s="48"/>
      <c r="N120" s="48"/>
      <c r="O120" s="48"/>
      <c r="P120" s="48"/>
      <c r="Q120" s="48"/>
      <c r="R120" s="48"/>
      <c r="S120" s="48"/>
      <c r="T120" s="48"/>
      <c r="U120" s="48"/>
      <c r="V120" s="48"/>
      <c r="W120" s="48"/>
      <c r="X120" s="48" t="s">
        <v>135</v>
      </c>
      <c r="Y120" s="48" t="s">
        <v>135</v>
      </c>
      <c r="Z120" s="48" t="s">
        <v>135</v>
      </c>
      <c r="AA120" s="48" t="s">
        <v>135</v>
      </c>
      <c r="AB120" s="48" t="s">
        <v>135</v>
      </c>
      <c r="AC120" s="48"/>
      <c r="AD120" s="48"/>
      <c r="AE120" s="48" t="s">
        <v>135</v>
      </c>
      <c r="AF120" s="48" t="s">
        <v>135</v>
      </c>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1" customHeight="1" x14ac:dyDescent="0.25">
      <c r="C121" s="460"/>
      <c r="D121" s="457"/>
      <c r="E121" s="508"/>
      <c r="F121" s="497"/>
      <c r="G121" s="53" t="s">
        <v>47</v>
      </c>
      <c r="H121" s="356" t="s">
        <v>30</v>
      </c>
      <c r="I121" s="55">
        <v>0</v>
      </c>
      <c r="J121" s="56">
        <f t="shared" si="308"/>
        <v>7</v>
      </c>
      <c r="K121" s="57">
        <f t="shared" si="301"/>
        <v>0</v>
      </c>
      <c r="L121" s="53" t="s">
        <v>135</v>
      </c>
      <c r="M121" s="53" t="s">
        <v>135</v>
      </c>
      <c r="N121" s="53" t="s">
        <v>135</v>
      </c>
      <c r="O121" s="53"/>
      <c r="P121" s="53"/>
      <c r="Q121" s="53" t="s">
        <v>135</v>
      </c>
      <c r="R121" s="53" t="s">
        <v>135</v>
      </c>
      <c r="S121" s="362"/>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1" customHeight="1" x14ac:dyDescent="0.25">
      <c r="C122" s="461"/>
      <c r="D122" s="458"/>
      <c r="E122" s="509"/>
      <c r="F122" s="497"/>
      <c r="G122" s="58" t="s">
        <v>48</v>
      </c>
      <c r="H122" s="59" t="s">
        <v>30</v>
      </c>
      <c r="I122" s="60">
        <f>SUMIF($J$23:$FR$23,$I$23,J122:FR122)</f>
        <v>18</v>
      </c>
      <c r="J122" s="61" t="s">
        <v>30</v>
      </c>
      <c r="K122" s="62">
        <f t="shared" si="301"/>
        <v>18</v>
      </c>
      <c r="L122" s="58">
        <v>1</v>
      </c>
      <c r="M122" s="58">
        <v>1</v>
      </c>
      <c r="N122" s="58">
        <v>1</v>
      </c>
      <c r="O122" s="58"/>
      <c r="P122" s="58"/>
      <c r="Q122" s="211"/>
      <c r="R122" s="211"/>
      <c r="S122" s="58"/>
      <c r="T122" s="211"/>
      <c r="U122" s="211"/>
      <c r="V122" s="58"/>
      <c r="W122" s="58"/>
      <c r="X122" s="210">
        <v>2</v>
      </c>
      <c r="Y122" s="58">
        <v>2</v>
      </c>
      <c r="Z122" s="58">
        <v>2</v>
      </c>
      <c r="AA122" s="58">
        <v>2</v>
      </c>
      <c r="AB122" s="58">
        <v>3</v>
      </c>
      <c r="AC122" s="58"/>
      <c r="AD122" s="58"/>
      <c r="AE122" s="58">
        <v>2</v>
      </c>
      <c r="AF122" s="58">
        <v>2</v>
      </c>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1" customHeight="1" x14ac:dyDescent="0.25">
      <c r="C123" s="459">
        <f>IF(D123="","-",SUBTOTAL(3,$D$24:D123))</f>
        <v>34</v>
      </c>
      <c r="D123" s="456" t="s">
        <v>149</v>
      </c>
      <c r="E123" s="507" t="str">
        <f>IFERROR(VLOOKUP(D123,'employee list'!$C:$E,2,0),"-")</f>
        <v>Trần Quốc Tuấn</v>
      </c>
      <c r="F123" s="497" t="str">
        <f>IFERROR(VLOOKUP(D123,'employee list'!$C:$E,3,0),"-")</f>
        <v>Outsort</v>
      </c>
      <c r="G123" s="48" t="s">
        <v>44</v>
      </c>
      <c r="H123" s="49" t="s">
        <v>30</v>
      </c>
      <c r="I123" s="50">
        <v>0</v>
      </c>
      <c r="J123" s="51">
        <f t="shared" si="308"/>
        <v>10</v>
      </c>
      <c r="K123" s="52">
        <f t="shared" si="301"/>
        <v>0</v>
      </c>
      <c r="L123" s="48" t="s">
        <v>135</v>
      </c>
      <c r="M123" s="48" t="s">
        <v>135</v>
      </c>
      <c r="N123" s="48" t="s">
        <v>135</v>
      </c>
      <c r="O123" s="48"/>
      <c r="P123" s="48"/>
      <c r="Q123" s="48"/>
      <c r="R123" s="48"/>
      <c r="S123" s="48"/>
      <c r="T123" s="48"/>
      <c r="U123" s="48"/>
      <c r="V123" s="48"/>
      <c r="W123" s="48"/>
      <c r="X123" s="48" t="s">
        <v>135</v>
      </c>
      <c r="Y123" s="48" t="s">
        <v>135</v>
      </c>
      <c r="Z123" s="48" t="s">
        <v>135</v>
      </c>
      <c r="AA123" s="48" t="s">
        <v>135</v>
      </c>
      <c r="AB123" s="48" t="s">
        <v>135</v>
      </c>
      <c r="AC123" s="48"/>
      <c r="AD123" s="48"/>
      <c r="AE123" s="48" t="s">
        <v>135</v>
      </c>
      <c r="AF123" s="48" t="s">
        <v>135</v>
      </c>
      <c r="AG123" s="48"/>
      <c r="AH123" s="48"/>
      <c r="AI123" s="48"/>
      <c r="AJ123" s="48"/>
      <c r="AK123" s="48"/>
      <c r="AL123" s="48"/>
      <c r="AM123" s="48"/>
      <c r="AN123" s="48"/>
      <c r="AO123" s="48"/>
      <c r="AP123" s="48"/>
      <c r="AQ123" s="51">
        <f t="shared" ref="AQ123:AQ124" si="379">COUNTIF(AS123:BW123,"X")</f>
        <v>0</v>
      </c>
      <c r="AR123" s="178">
        <f t="shared" ref="AR123:AR125"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5"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5"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5"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5" si="388">SUM(FS123:GW123)</f>
        <v>0</v>
      </c>
    </row>
    <row r="124" spans="3:174" ht="21" customHeight="1" x14ac:dyDescent="0.25">
      <c r="C124" s="460"/>
      <c r="D124" s="457"/>
      <c r="E124" s="508"/>
      <c r="F124" s="497"/>
      <c r="G124" s="53" t="s">
        <v>47</v>
      </c>
      <c r="H124" s="54" t="s">
        <v>30</v>
      </c>
      <c r="I124" s="55">
        <v>0</v>
      </c>
      <c r="J124" s="56">
        <f t="shared" si="308"/>
        <v>4</v>
      </c>
      <c r="K124" s="57">
        <f t="shared" si="301"/>
        <v>0</v>
      </c>
      <c r="L124" s="53"/>
      <c r="M124" s="53"/>
      <c r="N124" s="53"/>
      <c r="O124" s="53"/>
      <c r="P124" s="53"/>
      <c r="Q124" s="53" t="s">
        <v>135</v>
      </c>
      <c r="R124" s="53" t="s">
        <v>135</v>
      </c>
      <c r="S124" s="362"/>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1" customHeight="1" x14ac:dyDescent="0.25">
      <c r="C125" s="461"/>
      <c r="D125" s="458"/>
      <c r="E125" s="509"/>
      <c r="F125" s="497"/>
      <c r="G125" s="58" t="s">
        <v>48</v>
      </c>
      <c r="H125" s="59" t="s">
        <v>30</v>
      </c>
      <c r="I125" s="60">
        <f>SUMIF($J$23:$FR$23,$I$23,J125:FR125)</f>
        <v>22</v>
      </c>
      <c r="J125" s="61" t="s">
        <v>30</v>
      </c>
      <c r="K125" s="62">
        <f t="shared" si="301"/>
        <v>22</v>
      </c>
      <c r="L125" s="58">
        <v>2</v>
      </c>
      <c r="M125" s="58">
        <v>2</v>
      </c>
      <c r="N125" s="58">
        <v>3</v>
      </c>
      <c r="O125" s="58"/>
      <c r="P125" s="58"/>
      <c r="Q125" s="211"/>
      <c r="R125" s="211"/>
      <c r="S125" s="58"/>
      <c r="T125" s="211"/>
      <c r="U125" s="211"/>
      <c r="V125" s="58"/>
      <c r="W125" s="58"/>
      <c r="X125" s="210">
        <v>2</v>
      </c>
      <c r="Y125" s="58">
        <v>2</v>
      </c>
      <c r="Z125" s="58">
        <v>2</v>
      </c>
      <c r="AA125" s="58">
        <v>2</v>
      </c>
      <c r="AB125" s="58">
        <v>3</v>
      </c>
      <c r="AC125" s="58"/>
      <c r="AD125" s="58"/>
      <c r="AE125" s="58">
        <v>2</v>
      </c>
      <c r="AF125" s="58">
        <v>2</v>
      </c>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s="345" customFormat="1" ht="21" customHeight="1" x14ac:dyDescent="0.25">
      <c r="C126" s="459">
        <f>IF(D126="","-",SUBTOTAL(3,$D$24:D126))</f>
        <v>35</v>
      </c>
      <c r="D126" s="456" t="s">
        <v>150</v>
      </c>
      <c r="E126" s="507" t="str">
        <f>IFERROR(VLOOKUP(D126,'employee list'!$C:$E,2,0),"-")</f>
        <v>Trần Văn Long</v>
      </c>
      <c r="F126" s="497" t="str">
        <f>IFERROR(VLOOKUP(D126,'employee list'!$C:$E,3,0),"-")</f>
        <v>Outsort</v>
      </c>
      <c r="G126" s="48" t="s">
        <v>44</v>
      </c>
      <c r="H126" s="346" t="s">
        <v>30</v>
      </c>
      <c r="I126" s="347">
        <v>0</v>
      </c>
      <c r="J126" s="51">
        <f t="shared" si="308"/>
        <v>7</v>
      </c>
      <c r="K126" s="52">
        <f t="shared" si="301"/>
        <v>0</v>
      </c>
      <c r="L126" s="48"/>
      <c r="M126" s="48"/>
      <c r="N126" s="48"/>
      <c r="O126" s="48"/>
      <c r="P126" s="48"/>
      <c r="Q126" s="48"/>
      <c r="R126" s="48"/>
      <c r="S126" s="48"/>
      <c r="T126" s="48"/>
      <c r="U126" s="48"/>
      <c r="V126" s="48"/>
      <c r="W126" s="48"/>
      <c r="X126" s="48" t="s">
        <v>135</v>
      </c>
      <c r="Y126" s="48" t="s">
        <v>135</v>
      </c>
      <c r="Z126" s="48" t="s">
        <v>135</v>
      </c>
      <c r="AA126" s="48" t="s">
        <v>135</v>
      </c>
      <c r="AB126" s="48" t="s">
        <v>135</v>
      </c>
      <c r="AC126" s="48"/>
      <c r="AD126" s="48"/>
      <c r="AE126" s="48" t="s">
        <v>135</v>
      </c>
      <c r="AF126" s="48" t="s">
        <v>135</v>
      </c>
      <c r="AG126" s="48"/>
      <c r="AH126" s="48"/>
      <c r="AI126" s="48"/>
      <c r="AJ126" s="48"/>
      <c r="AK126" s="48"/>
      <c r="AL126" s="48"/>
      <c r="AM126" s="48"/>
      <c r="AN126" s="48"/>
      <c r="AO126" s="48"/>
      <c r="AP126" s="48"/>
      <c r="AQ126" s="327">
        <f t="shared" ref="AQ126:AQ147" si="389">COUNTIF(AS126:BW126,"X")</f>
        <v>0</v>
      </c>
      <c r="AR126" s="348">
        <f t="shared" ref="AR126:AR147" si="390">SUM(AS126:BW126)</f>
        <v>0</v>
      </c>
      <c r="BX126" s="327">
        <f t="shared" ref="BX126:BX147" si="391">COUNTIF(BZ126:DC126,"X")</f>
        <v>0</v>
      </c>
      <c r="BY126" s="348">
        <f t="shared" ref="BY126:BY147" si="392">SUM(BZ126:DC126)</f>
        <v>0</v>
      </c>
      <c r="DD126" s="327">
        <f t="shared" ref="DD126:DD147" si="393">COUNTIF(DF126:EJ126,"X")</f>
        <v>0</v>
      </c>
      <c r="DE126" s="348">
        <f t="shared" ref="DE126:DE147" si="394">SUM(DF126:EJ126)</f>
        <v>0</v>
      </c>
      <c r="EK126" s="327">
        <f t="shared" ref="EK126:EK147" si="395">COUNTIF(EM126:FP126,"X")</f>
        <v>0</v>
      </c>
      <c r="EL126" s="348">
        <f t="shared" ref="EL126:EL147" si="396">SUM(EM126:FP126)</f>
        <v>0</v>
      </c>
      <c r="FQ126" s="327">
        <f t="shared" ref="FQ126:FQ147" si="397">COUNTIF(FS126:GW126,"X")</f>
        <v>0</v>
      </c>
      <c r="FR126" s="348">
        <f t="shared" ref="FR126:FR147" si="398">SUM(FS126:GW126)</f>
        <v>0</v>
      </c>
    </row>
    <row r="127" spans="3:174" s="345" customFormat="1" ht="21" customHeight="1" x14ac:dyDescent="0.25">
      <c r="C127" s="460"/>
      <c r="D127" s="457"/>
      <c r="E127" s="508"/>
      <c r="F127" s="497"/>
      <c r="G127" s="53" t="s">
        <v>47</v>
      </c>
      <c r="H127" s="346" t="s">
        <v>30</v>
      </c>
      <c r="I127" s="349">
        <v>0</v>
      </c>
      <c r="J127" s="56">
        <f t="shared" si="308"/>
        <v>7</v>
      </c>
      <c r="K127" s="57">
        <f t="shared" si="301"/>
        <v>0</v>
      </c>
      <c r="L127" s="53" t="s">
        <v>135</v>
      </c>
      <c r="M127" s="53" t="s">
        <v>135</v>
      </c>
      <c r="N127" s="53" t="s">
        <v>135</v>
      </c>
      <c r="O127" s="53"/>
      <c r="P127" s="53"/>
      <c r="Q127" s="53" t="s">
        <v>135</v>
      </c>
      <c r="R127" s="53" t="s">
        <v>135</v>
      </c>
      <c r="S127" s="362"/>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7">
        <f t="shared" si="389"/>
        <v>0</v>
      </c>
      <c r="AR127" s="348">
        <f t="shared" si="390"/>
        <v>0</v>
      </c>
      <c r="BX127" s="327">
        <f t="shared" si="391"/>
        <v>0</v>
      </c>
      <c r="BY127" s="348">
        <f t="shared" si="392"/>
        <v>0</v>
      </c>
      <c r="DD127" s="327">
        <f t="shared" si="393"/>
        <v>0</v>
      </c>
      <c r="DE127" s="348">
        <f t="shared" si="394"/>
        <v>0</v>
      </c>
      <c r="EK127" s="327">
        <f t="shared" si="395"/>
        <v>0</v>
      </c>
      <c r="EL127" s="348">
        <f t="shared" si="396"/>
        <v>0</v>
      </c>
      <c r="FQ127" s="327">
        <f t="shared" si="397"/>
        <v>0</v>
      </c>
      <c r="FR127" s="348">
        <f t="shared" si="398"/>
        <v>0</v>
      </c>
    </row>
    <row r="128" spans="3:174" s="345" customFormat="1" ht="21" customHeight="1" x14ac:dyDescent="0.25">
      <c r="C128" s="461"/>
      <c r="D128" s="458"/>
      <c r="E128" s="509"/>
      <c r="F128" s="497"/>
      <c r="G128" s="58" t="s">
        <v>48</v>
      </c>
      <c r="H128" s="346" t="s">
        <v>30</v>
      </c>
      <c r="I128" s="328">
        <f>SUMIF($J$23:$FR$23,$I$23,J128:FR128)</f>
        <v>18</v>
      </c>
      <c r="J128" s="61" t="s">
        <v>30</v>
      </c>
      <c r="K128" s="62">
        <f t="shared" si="301"/>
        <v>18</v>
      </c>
      <c r="L128" s="58">
        <v>1</v>
      </c>
      <c r="M128" s="58">
        <v>1</v>
      </c>
      <c r="N128" s="58">
        <v>1</v>
      </c>
      <c r="O128" s="58"/>
      <c r="P128" s="58"/>
      <c r="Q128" s="211"/>
      <c r="R128" s="211"/>
      <c r="S128" s="58"/>
      <c r="T128" s="211"/>
      <c r="U128" s="211"/>
      <c r="V128" s="58"/>
      <c r="W128" s="58"/>
      <c r="X128" s="210">
        <v>2</v>
      </c>
      <c r="Y128" s="58">
        <v>2</v>
      </c>
      <c r="Z128" s="58">
        <v>2</v>
      </c>
      <c r="AA128" s="58">
        <v>2</v>
      </c>
      <c r="AB128" s="58">
        <v>3</v>
      </c>
      <c r="AC128" s="58"/>
      <c r="AD128" s="58"/>
      <c r="AE128" s="58">
        <v>2</v>
      </c>
      <c r="AF128" s="58">
        <v>2</v>
      </c>
      <c r="AG128" s="58"/>
      <c r="AH128" s="58"/>
      <c r="AI128" s="58"/>
      <c r="AJ128" s="58"/>
      <c r="AK128" s="58"/>
      <c r="AL128" s="58"/>
      <c r="AM128" s="58"/>
      <c r="AN128" s="58"/>
      <c r="AO128" s="58"/>
      <c r="AP128" s="58"/>
      <c r="AQ128" s="327">
        <f t="shared" si="389"/>
        <v>0</v>
      </c>
      <c r="AR128" s="348">
        <f t="shared" si="390"/>
        <v>0</v>
      </c>
      <c r="BX128" s="327">
        <f t="shared" si="391"/>
        <v>0</v>
      </c>
      <c r="BY128" s="348">
        <f t="shared" si="392"/>
        <v>0</v>
      </c>
      <c r="DD128" s="327">
        <f t="shared" si="393"/>
        <v>0</v>
      </c>
      <c r="DE128" s="348">
        <f t="shared" si="394"/>
        <v>0</v>
      </c>
      <c r="EK128" s="327">
        <f t="shared" si="395"/>
        <v>0</v>
      </c>
      <c r="EL128" s="348">
        <f t="shared" si="396"/>
        <v>0</v>
      </c>
      <c r="FQ128" s="327">
        <f t="shared" si="397"/>
        <v>0</v>
      </c>
      <c r="FR128" s="348">
        <f t="shared" si="398"/>
        <v>0</v>
      </c>
    </row>
    <row r="129" spans="3:174" ht="21" customHeight="1" x14ac:dyDescent="0.25">
      <c r="C129" s="459">
        <f>IF(D129="","-",SUBTOTAL(3,$D$24:D129))</f>
        <v>36</v>
      </c>
      <c r="D129" s="456" t="s">
        <v>151</v>
      </c>
      <c r="E129" s="507" t="str">
        <f>IFERROR(VLOOKUP(D129,'employee list'!$C:$E,2,0),"-")</f>
        <v>Nguyễn Danh Thụ</v>
      </c>
      <c r="F129" s="497" t="str">
        <f>IFERROR(VLOOKUP(D129,'employee list'!$C:$E,3,0),"-")</f>
        <v>Outsort</v>
      </c>
      <c r="G129" s="48" t="s">
        <v>44</v>
      </c>
      <c r="H129" s="49" t="s">
        <v>30</v>
      </c>
      <c r="I129" s="50">
        <v>0</v>
      </c>
      <c r="J129" s="51">
        <f t="shared" si="308"/>
        <v>10</v>
      </c>
      <c r="K129" s="52">
        <f t="shared" si="301"/>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t="s">
        <v>135</v>
      </c>
      <c r="AF129" s="48" t="s">
        <v>135</v>
      </c>
      <c r="AG129" s="48"/>
      <c r="AH129" s="48"/>
      <c r="AI129" s="48"/>
      <c r="AJ129" s="48"/>
      <c r="AK129" s="48"/>
      <c r="AL129" s="48"/>
      <c r="AM129" s="48"/>
      <c r="AN129" s="48"/>
      <c r="AO129" s="48"/>
      <c r="AP129" s="48"/>
      <c r="AQ129" s="51">
        <f t="shared" si="389"/>
        <v>0</v>
      </c>
      <c r="AR129" s="178">
        <f t="shared" si="390"/>
        <v>0</v>
      </c>
      <c r="BX129" s="51">
        <f t="shared" si="391"/>
        <v>0</v>
      </c>
      <c r="BY129" s="178">
        <f t="shared" si="392"/>
        <v>0</v>
      </c>
      <c r="DD129" s="51">
        <f t="shared" si="393"/>
        <v>0</v>
      </c>
      <c r="DE129" s="178">
        <f t="shared" si="394"/>
        <v>0</v>
      </c>
      <c r="EK129" s="51">
        <f t="shared" si="395"/>
        <v>0</v>
      </c>
      <c r="EL129" s="178">
        <f t="shared" si="396"/>
        <v>0</v>
      </c>
      <c r="FQ129" s="51">
        <f t="shared" si="397"/>
        <v>0</v>
      </c>
      <c r="FR129" s="178">
        <f t="shared" si="398"/>
        <v>0</v>
      </c>
    </row>
    <row r="130" spans="3:174" ht="21" customHeight="1" x14ac:dyDescent="0.25">
      <c r="C130" s="460"/>
      <c r="D130" s="457"/>
      <c r="E130" s="508"/>
      <c r="F130" s="497"/>
      <c r="G130" s="53" t="s">
        <v>47</v>
      </c>
      <c r="H130" s="49" t="s">
        <v>30</v>
      </c>
      <c r="I130" s="55">
        <v>0</v>
      </c>
      <c r="J130" s="56">
        <f t="shared" si="308"/>
        <v>5</v>
      </c>
      <c r="K130" s="57">
        <f t="shared" si="301"/>
        <v>0</v>
      </c>
      <c r="L130" s="53"/>
      <c r="M130" s="53"/>
      <c r="N130" s="53"/>
      <c r="O130" s="53"/>
      <c r="P130" s="53"/>
      <c r="Q130" s="53"/>
      <c r="R130" s="53"/>
      <c r="S130" s="53"/>
      <c r="T130" s="53"/>
      <c r="U130" s="53"/>
      <c r="V130" s="53"/>
      <c r="W130" s="53"/>
      <c r="X130" s="53" t="s">
        <v>135</v>
      </c>
      <c r="Y130" s="53" t="s">
        <v>135</v>
      </c>
      <c r="Z130" s="53" t="s">
        <v>135</v>
      </c>
      <c r="AA130" s="53" t="s">
        <v>135</v>
      </c>
      <c r="AB130" s="53" t="s">
        <v>135</v>
      </c>
      <c r="AC130" s="53"/>
      <c r="AD130" s="53"/>
      <c r="AE130" s="53"/>
      <c r="AF130" s="53"/>
      <c r="AG130" s="53"/>
      <c r="AH130" s="53"/>
      <c r="AI130" s="53"/>
      <c r="AJ130" s="53"/>
      <c r="AK130" s="53"/>
      <c r="AL130" s="53"/>
      <c r="AM130" s="53"/>
      <c r="AN130" s="53"/>
      <c r="AO130" s="53"/>
      <c r="AP130" s="53"/>
      <c r="AQ130" s="51">
        <f t="shared" si="389"/>
        <v>0</v>
      </c>
      <c r="AR130" s="178">
        <f t="shared" si="390"/>
        <v>0</v>
      </c>
      <c r="BX130" s="51">
        <f t="shared" si="391"/>
        <v>0</v>
      </c>
      <c r="BY130" s="178">
        <f t="shared" si="392"/>
        <v>0</v>
      </c>
      <c r="DD130" s="51">
        <f t="shared" si="393"/>
        <v>0</v>
      </c>
      <c r="DE130" s="178">
        <f t="shared" si="394"/>
        <v>0</v>
      </c>
      <c r="EK130" s="51">
        <f t="shared" si="395"/>
        <v>0</v>
      </c>
      <c r="EL130" s="178">
        <f t="shared" si="396"/>
        <v>0</v>
      </c>
      <c r="FQ130" s="51">
        <f t="shared" si="397"/>
        <v>0</v>
      </c>
      <c r="FR130" s="178">
        <f t="shared" si="398"/>
        <v>0</v>
      </c>
    </row>
    <row r="131" spans="3:174" ht="21" customHeight="1" x14ac:dyDescent="0.25">
      <c r="C131" s="461"/>
      <c r="D131" s="458"/>
      <c r="E131" s="509"/>
      <c r="F131" s="497"/>
      <c r="G131" s="58" t="s">
        <v>48</v>
      </c>
      <c r="H131" s="49" t="s">
        <v>30</v>
      </c>
      <c r="I131" s="60">
        <f>SUMIF($J$23:$FR$23,$I$23,J131:FR131)</f>
        <v>18</v>
      </c>
      <c r="J131" s="61" t="s">
        <v>30</v>
      </c>
      <c r="K131" s="62">
        <f t="shared" si="301"/>
        <v>18</v>
      </c>
      <c r="L131" s="58">
        <v>2</v>
      </c>
      <c r="M131" s="58">
        <v>2</v>
      </c>
      <c r="N131" s="58">
        <v>3</v>
      </c>
      <c r="O131" s="58"/>
      <c r="P131" s="58"/>
      <c r="Q131" s="211"/>
      <c r="R131" s="211"/>
      <c r="S131" s="211"/>
      <c r="T131" s="211"/>
      <c r="U131" s="211"/>
      <c r="V131" s="58"/>
      <c r="W131" s="58"/>
      <c r="X131" s="58">
        <v>3</v>
      </c>
      <c r="Y131" s="58">
        <v>1</v>
      </c>
      <c r="Z131" s="58">
        <v>1</v>
      </c>
      <c r="AA131" s="58">
        <v>1</v>
      </c>
      <c r="AB131" s="58">
        <v>1</v>
      </c>
      <c r="AC131" s="58"/>
      <c r="AD131" s="58"/>
      <c r="AE131" s="58">
        <v>2</v>
      </c>
      <c r="AF131" s="58">
        <v>2</v>
      </c>
      <c r="AG131" s="58"/>
      <c r="AH131" s="58"/>
      <c r="AI131" s="58"/>
      <c r="AJ131" s="58"/>
      <c r="AK131" s="58"/>
      <c r="AL131" s="58"/>
      <c r="AM131" s="58"/>
      <c r="AN131" s="58"/>
      <c r="AO131" s="58"/>
      <c r="AP131" s="58"/>
      <c r="AQ131" s="51">
        <f t="shared" si="389"/>
        <v>0</v>
      </c>
      <c r="AR131" s="178">
        <f t="shared" si="390"/>
        <v>0</v>
      </c>
      <c r="BX131" s="51">
        <f t="shared" si="391"/>
        <v>0</v>
      </c>
      <c r="BY131" s="178">
        <f t="shared" si="392"/>
        <v>0</v>
      </c>
      <c r="DD131" s="51">
        <f t="shared" si="393"/>
        <v>0</v>
      </c>
      <c r="DE131" s="178">
        <f t="shared" si="394"/>
        <v>0</v>
      </c>
      <c r="EK131" s="51">
        <f t="shared" si="395"/>
        <v>0</v>
      </c>
      <c r="EL131" s="178">
        <f t="shared" si="396"/>
        <v>0</v>
      </c>
      <c r="FQ131" s="51">
        <f t="shared" si="397"/>
        <v>0</v>
      </c>
      <c r="FR131" s="178">
        <f t="shared" si="398"/>
        <v>0</v>
      </c>
    </row>
    <row r="132" spans="3:174" ht="21" customHeight="1" x14ac:dyDescent="0.25">
      <c r="C132" s="459">
        <f>IF(D132="","-",SUBTOTAL(3,$D$24:D132))</f>
        <v>37</v>
      </c>
      <c r="D132" s="456" t="s">
        <v>152</v>
      </c>
      <c r="E132" s="517" t="str">
        <f>IFERROR(VLOOKUP(D132,'employee list'!$C:$E,2,0),"-")</f>
        <v>Giàng A Pao</v>
      </c>
      <c r="F132" s="497" t="str">
        <f>IFERROR(VLOOKUP(D132,'employee list'!$C:$E,3,0),"-")</f>
        <v>Outsort</v>
      </c>
      <c r="G132" s="48" t="s">
        <v>44</v>
      </c>
      <c r="H132" s="49" t="s">
        <v>30</v>
      </c>
      <c r="I132" s="50">
        <v>0</v>
      </c>
      <c r="J132" s="51">
        <f t="shared" si="308"/>
        <v>9</v>
      </c>
      <c r="K132" s="52">
        <f t="shared" si="301"/>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t="s">
        <v>135</v>
      </c>
      <c r="AF132" s="48" t="s">
        <v>135</v>
      </c>
      <c r="AG132" s="48"/>
      <c r="AH132" s="48"/>
      <c r="AI132" s="48"/>
      <c r="AJ132" s="48"/>
      <c r="AK132" s="48"/>
      <c r="AL132" s="48"/>
      <c r="AM132" s="48"/>
      <c r="AN132" s="48"/>
      <c r="AO132" s="48"/>
      <c r="AP132" s="48"/>
      <c r="AQ132" s="51">
        <f t="shared" si="389"/>
        <v>0</v>
      </c>
      <c r="AR132" s="178">
        <f t="shared" si="390"/>
        <v>0</v>
      </c>
      <c r="BX132" s="51">
        <f t="shared" si="391"/>
        <v>0</v>
      </c>
      <c r="BY132" s="178">
        <f t="shared" si="392"/>
        <v>0</v>
      </c>
      <c r="DD132" s="51">
        <f t="shared" si="393"/>
        <v>0</v>
      </c>
      <c r="DE132" s="178">
        <f t="shared" si="394"/>
        <v>0</v>
      </c>
      <c r="EK132" s="51">
        <f t="shared" si="395"/>
        <v>0</v>
      </c>
      <c r="EL132" s="178">
        <f t="shared" si="396"/>
        <v>0</v>
      </c>
      <c r="FQ132" s="51">
        <f t="shared" si="397"/>
        <v>0</v>
      </c>
      <c r="FR132" s="178">
        <f t="shared" si="398"/>
        <v>0</v>
      </c>
    </row>
    <row r="133" spans="3:174" ht="21" customHeight="1" x14ac:dyDescent="0.25">
      <c r="C133" s="460"/>
      <c r="D133" s="457"/>
      <c r="E133" s="518"/>
      <c r="F133" s="497"/>
      <c r="G133" s="53" t="s">
        <v>47</v>
      </c>
      <c r="H133" s="49" t="s">
        <v>30</v>
      </c>
      <c r="I133" s="55">
        <v>0</v>
      </c>
      <c r="J133" s="56">
        <f t="shared" si="308"/>
        <v>5</v>
      </c>
      <c r="K133" s="57">
        <f t="shared" si="301"/>
        <v>0</v>
      </c>
      <c r="L133" s="53"/>
      <c r="M133" s="53"/>
      <c r="N133" s="53"/>
      <c r="O133" s="53"/>
      <c r="P133" s="53"/>
      <c r="Q133" s="53"/>
      <c r="R133" s="53"/>
      <c r="S133" s="53"/>
      <c r="T133" s="53"/>
      <c r="U133" s="53"/>
      <c r="V133" s="53"/>
      <c r="W133" s="53"/>
      <c r="X133" s="53" t="s">
        <v>135</v>
      </c>
      <c r="Y133" s="53" t="s">
        <v>135</v>
      </c>
      <c r="Z133" s="53" t="s">
        <v>135</v>
      </c>
      <c r="AA133" s="53" t="s">
        <v>135</v>
      </c>
      <c r="AB133" s="53" t="s">
        <v>135</v>
      </c>
      <c r="AC133" s="53"/>
      <c r="AD133" s="53"/>
      <c r="AE133" s="53"/>
      <c r="AF133" s="53"/>
      <c r="AG133" s="53"/>
      <c r="AH133" s="53"/>
      <c r="AI133" s="53"/>
      <c r="AJ133" s="53"/>
      <c r="AK133" s="53"/>
      <c r="AL133" s="53"/>
      <c r="AM133" s="53"/>
      <c r="AN133" s="53"/>
      <c r="AO133" s="53"/>
      <c r="AP133" s="53"/>
      <c r="AQ133" s="51">
        <f t="shared" si="389"/>
        <v>0</v>
      </c>
      <c r="AR133" s="178">
        <f t="shared" si="390"/>
        <v>0</v>
      </c>
      <c r="BX133" s="51">
        <f t="shared" si="391"/>
        <v>0</v>
      </c>
      <c r="BY133" s="178">
        <f t="shared" si="392"/>
        <v>0</v>
      </c>
      <c r="DD133" s="51">
        <f t="shared" si="393"/>
        <v>0</v>
      </c>
      <c r="DE133" s="178">
        <f t="shared" si="394"/>
        <v>0</v>
      </c>
      <c r="EK133" s="51">
        <f t="shared" si="395"/>
        <v>0</v>
      </c>
      <c r="EL133" s="178">
        <f t="shared" si="396"/>
        <v>0</v>
      </c>
      <c r="FQ133" s="51">
        <f t="shared" si="397"/>
        <v>0</v>
      </c>
      <c r="FR133" s="178">
        <f t="shared" si="398"/>
        <v>0</v>
      </c>
    </row>
    <row r="134" spans="3:174" ht="21" customHeight="1" x14ac:dyDescent="0.25">
      <c r="C134" s="461"/>
      <c r="D134" s="458"/>
      <c r="E134" s="519"/>
      <c r="F134" s="497"/>
      <c r="G134" s="58" t="s">
        <v>48</v>
      </c>
      <c r="H134" s="49" t="s">
        <v>30</v>
      </c>
      <c r="I134" s="60">
        <f>SUMIF($J$23:$FR$23,$I$23,J134:FR134)</f>
        <v>16</v>
      </c>
      <c r="J134" s="61" t="s">
        <v>30</v>
      </c>
      <c r="K134" s="62">
        <f t="shared" si="301"/>
        <v>16</v>
      </c>
      <c r="L134" s="58">
        <v>2</v>
      </c>
      <c r="M134" s="58">
        <v>2</v>
      </c>
      <c r="N134" s="58">
        <v>3</v>
      </c>
      <c r="O134" s="58"/>
      <c r="P134" s="58"/>
      <c r="Q134" s="58"/>
      <c r="R134" s="58"/>
      <c r="S134" s="211"/>
      <c r="T134" s="211"/>
      <c r="U134" s="211"/>
      <c r="V134" s="58"/>
      <c r="W134" s="58"/>
      <c r="X134" s="58">
        <v>3</v>
      </c>
      <c r="Y134" s="58">
        <v>1</v>
      </c>
      <c r="Z134" s="58">
        <v>1</v>
      </c>
      <c r="AA134" s="58">
        <v>1</v>
      </c>
      <c r="AB134" s="58">
        <v>1</v>
      </c>
      <c r="AC134" s="58"/>
      <c r="AD134" s="58"/>
      <c r="AE134" s="58">
        <v>2</v>
      </c>
      <c r="AF134" s="211"/>
      <c r="AG134" s="58"/>
      <c r="AH134" s="58"/>
      <c r="AI134" s="58"/>
      <c r="AJ134" s="58"/>
      <c r="AK134" s="58"/>
      <c r="AL134" s="58"/>
      <c r="AM134" s="58"/>
      <c r="AN134" s="58"/>
      <c r="AO134" s="58"/>
      <c r="AP134" s="58"/>
      <c r="AQ134" s="51">
        <f t="shared" si="389"/>
        <v>0</v>
      </c>
      <c r="AR134" s="178">
        <f t="shared" si="390"/>
        <v>0</v>
      </c>
      <c r="BX134" s="51">
        <f t="shared" si="391"/>
        <v>0</v>
      </c>
      <c r="BY134" s="178">
        <f t="shared" si="392"/>
        <v>0</v>
      </c>
      <c r="DD134" s="51">
        <f t="shared" si="393"/>
        <v>0</v>
      </c>
      <c r="DE134" s="178">
        <f t="shared" si="394"/>
        <v>0</v>
      </c>
      <c r="EK134" s="51">
        <f t="shared" si="395"/>
        <v>0</v>
      </c>
      <c r="EL134" s="178">
        <f t="shared" si="396"/>
        <v>0</v>
      </c>
      <c r="FQ134" s="51">
        <f t="shared" si="397"/>
        <v>0</v>
      </c>
      <c r="FR134" s="178">
        <f t="shared" si="398"/>
        <v>0</v>
      </c>
    </row>
    <row r="135" spans="3:174" ht="21" customHeight="1" x14ac:dyDescent="0.25">
      <c r="C135" s="459">
        <f>IF(D135="","-",SUBTOTAL(3,$D$24:D135))</f>
        <v>38</v>
      </c>
      <c r="D135" s="456" t="s">
        <v>153</v>
      </c>
      <c r="E135" s="507" t="str">
        <f>IFERROR(VLOOKUP(D135,'employee list'!$C:$E,2,0),"-")</f>
        <v>Phạm Hải Nam</v>
      </c>
      <c r="F135" s="497" t="str">
        <f>IFERROR(VLOOKUP(D135,'employee list'!$C:$E,3,0),"-")</f>
        <v>Outsort</v>
      </c>
      <c r="G135" s="48" t="s">
        <v>44</v>
      </c>
      <c r="H135" s="49" t="s">
        <v>30</v>
      </c>
      <c r="I135" s="50">
        <v>0</v>
      </c>
      <c r="J135" s="51">
        <f t="shared" si="308"/>
        <v>6</v>
      </c>
      <c r="K135" s="52">
        <f t="shared" si="301"/>
        <v>0</v>
      </c>
      <c r="L135" s="48"/>
      <c r="M135" s="48"/>
      <c r="N135" s="48"/>
      <c r="O135" s="48"/>
      <c r="P135" s="48"/>
      <c r="Q135" s="48"/>
      <c r="R135" s="48"/>
      <c r="S135" s="48"/>
      <c r="T135" s="48"/>
      <c r="U135" s="48"/>
      <c r="V135" s="48"/>
      <c r="W135" s="48"/>
      <c r="X135" s="48" t="s">
        <v>135</v>
      </c>
      <c r="Y135" s="48" t="s">
        <v>135</v>
      </c>
      <c r="Z135" s="209" t="s">
        <v>15</v>
      </c>
      <c r="AA135" s="48" t="s">
        <v>135</v>
      </c>
      <c r="AB135" s="48" t="s">
        <v>135</v>
      </c>
      <c r="AC135" s="48"/>
      <c r="AD135" s="48"/>
      <c r="AE135" s="48" t="s">
        <v>135</v>
      </c>
      <c r="AF135" s="48" t="s">
        <v>135</v>
      </c>
      <c r="AG135" s="48"/>
      <c r="AH135" s="48"/>
      <c r="AI135" s="48"/>
      <c r="AJ135" s="48"/>
      <c r="AK135" s="48"/>
      <c r="AL135" s="48"/>
      <c r="AM135" s="48"/>
      <c r="AN135" s="48"/>
      <c r="AO135" s="48"/>
      <c r="AP135" s="48"/>
      <c r="AQ135" s="51">
        <f t="shared" si="389"/>
        <v>0</v>
      </c>
      <c r="AR135" s="178">
        <f t="shared" si="390"/>
        <v>0</v>
      </c>
      <c r="BX135" s="51">
        <f t="shared" si="391"/>
        <v>0</v>
      </c>
      <c r="BY135" s="178">
        <f t="shared" si="392"/>
        <v>0</v>
      </c>
      <c r="DD135" s="51">
        <f t="shared" si="393"/>
        <v>0</v>
      </c>
      <c r="DE135" s="178">
        <f t="shared" si="394"/>
        <v>0</v>
      </c>
      <c r="EK135" s="51">
        <f t="shared" si="395"/>
        <v>0</v>
      </c>
      <c r="EL135" s="178">
        <f t="shared" si="396"/>
        <v>0</v>
      </c>
      <c r="FQ135" s="51">
        <f t="shared" si="397"/>
        <v>0</v>
      </c>
      <c r="FR135" s="178">
        <f t="shared" si="398"/>
        <v>0</v>
      </c>
    </row>
    <row r="136" spans="3:174" ht="21" customHeight="1" x14ac:dyDescent="0.25">
      <c r="C136" s="460"/>
      <c r="D136" s="457"/>
      <c r="E136" s="508"/>
      <c r="F136" s="497"/>
      <c r="G136" s="53" t="s">
        <v>47</v>
      </c>
      <c r="H136" s="49" t="s">
        <v>30</v>
      </c>
      <c r="I136" s="55">
        <v>0</v>
      </c>
      <c r="J136" s="56">
        <f t="shared" si="308"/>
        <v>7</v>
      </c>
      <c r="K136" s="57">
        <f t="shared" si="301"/>
        <v>0</v>
      </c>
      <c r="L136" s="53" t="s">
        <v>135</v>
      </c>
      <c r="M136" s="53" t="s">
        <v>135</v>
      </c>
      <c r="N136" s="53" t="s">
        <v>135</v>
      </c>
      <c r="O136" s="53"/>
      <c r="P136" s="53"/>
      <c r="Q136" s="53" t="s">
        <v>135</v>
      </c>
      <c r="R136" s="53" t="s">
        <v>135</v>
      </c>
      <c r="S136" s="362"/>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9"/>
        <v>0</v>
      </c>
      <c r="AR136" s="178">
        <f t="shared" si="390"/>
        <v>0</v>
      </c>
      <c r="BX136" s="51">
        <f t="shared" si="391"/>
        <v>0</v>
      </c>
      <c r="BY136" s="178">
        <f t="shared" si="392"/>
        <v>0</v>
      </c>
      <c r="DD136" s="51">
        <f t="shared" si="393"/>
        <v>0</v>
      </c>
      <c r="DE136" s="178">
        <f t="shared" si="394"/>
        <v>0</v>
      </c>
      <c r="EK136" s="51">
        <f t="shared" si="395"/>
        <v>0</v>
      </c>
      <c r="EL136" s="178">
        <f t="shared" si="396"/>
        <v>0</v>
      </c>
      <c r="FQ136" s="51">
        <f t="shared" si="397"/>
        <v>0</v>
      </c>
      <c r="FR136" s="178">
        <f t="shared" si="398"/>
        <v>0</v>
      </c>
    </row>
    <row r="137" spans="3:174" ht="21" customHeight="1" x14ac:dyDescent="0.25">
      <c r="C137" s="461"/>
      <c r="D137" s="458"/>
      <c r="E137" s="509"/>
      <c r="F137" s="497"/>
      <c r="G137" s="58" t="s">
        <v>48</v>
      </c>
      <c r="H137" s="49" t="s">
        <v>30</v>
      </c>
      <c r="I137" s="60">
        <f>SUMIF($J$23:$FR$23,$I$23,J137:FR137)</f>
        <v>16</v>
      </c>
      <c r="J137" s="61" t="s">
        <v>30</v>
      </c>
      <c r="K137" s="62">
        <f t="shared" si="301"/>
        <v>16</v>
      </c>
      <c r="L137" s="58">
        <v>1</v>
      </c>
      <c r="M137" s="58">
        <v>1</v>
      </c>
      <c r="N137" s="58">
        <v>1</v>
      </c>
      <c r="O137" s="58"/>
      <c r="P137" s="58"/>
      <c r="Q137" s="211"/>
      <c r="R137" s="211"/>
      <c r="S137" s="58"/>
      <c r="T137" s="211"/>
      <c r="U137" s="211"/>
      <c r="V137" s="58"/>
      <c r="W137" s="58"/>
      <c r="X137" s="210">
        <v>2</v>
      </c>
      <c r="Y137" s="58">
        <v>2</v>
      </c>
      <c r="Z137" s="58"/>
      <c r="AA137" s="58">
        <v>2</v>
      </c>
      <c r="AB137" s="58">
        <v>3</v>
      </c>
      <c r="AC137" s="58"/>
      <c r="AD137" s="58"/>
      <c r="AE137" s="58">
        <v>2</v>
      </c>
      <c r="AF137" s="58">
        <v>2</v>
      </c>
      <c r="AG137" s="58"/>
      <c r="AH137" s="58"/>
      <c r="AI137" s="58"/>
      <c r="AJ137" s="58"/>
      <c r="AK137" s="58"/>
      <c r="AL137" s="58"/>
      <c r="AM137" s="58"/>
      <c r="AN137" s="58"/>
      <c r="AO137" s="58"/>
      <c r="AP137" s="58"/>
      <c r="AQ137" s="51">
        <f t="shared" si="389"/>
        <v>0</v>
      </c>
      <c r="AR137" s="178">
        <f t="shared" si="390"/>
        <v>0</v>
      </c>
      <c r="BX137" s="51">
        <f t="shared" si="391"/>
        <v>0</v>
      </c>
      <c r="BY137" s="178">
        <f t="shared" si="392"/>
        <v>0</v>
      </c>
      <c r="DD137" s="51">
        <f t="shared" si="393"/>
        <v>0</v>
      </c>
      <c r="DE137" s="178">
        <f t="shared" si="394"/>
        <v>0</v>
      </c>
      <c r="EK137" s="51">
        <f t="shared" si="395"/>
        <v>0</v>
      </c>
      <c r="EL137" s="178">
        <f t="shared" si="396"/>
        <v>0</v>
      </c>
      <c r="FQ137" s="51">
        <f t="shared" si="397"/>
        <v>0</v>
      </c>
      <c r="FR137" s="178">
        <f t="shared" si="398"/>
        <v>0</v>
      </c>
    </row>
    <row r="138" spans="3:174" ht="21" customHeight="1" x14ac:dyDescent="0.25">
      <c r="C138" s="459">
        <f>IF(D138="","-",SUBTOTAL(3,$D$24:D138))</f>
        <v>39</v>
      </c>
      <c r="D138" s="456" t="s">
        <v>154</v>
      </c>
      <c r="E138" s="507" t="str">
        <f>IFERROR(VLOOKUP(D138,'employee list'!$C:$E,2,0),"-")</f>
        <v>Vũ Văn Thuận</v>
      </c>
      <c r="F138" s="497" t="str">
        <f>IFERROR(VLOOKUP(D138,'employee list'!$C:$E,3,0),"-")</f>
        <v>Outsort</v>
      </c>
      <c r="G138" s="48" t="s">
        <v>44</v>
      </c>
      <c r="H138" s="49" t="s">
        <v>30</v>
      </c>
      <c r="I138" s="50">
        <v>0</v>
      </c>
      <c r="J138" s="51">
        <f t="shared" si="308"/>
        <v>6</v>
      </c>
      <c r="K138" s="52">
        <f t="shared" si="301"/>
        <v>0</v>
      </c>
      <c r="L138" s="48"/>
      <c r="M138" s="48"/>
      <c r="N138" s="48"/>
      <c r="O138" s="48"/>
      <c r="P138" s="48"/>
      <c r="Q138" s="48"/>
      <c r="R138" s="48"/>
      <c r="S138" s="48"/>
      <c r="T138" s="48"/>
      <c r="U138" s="48"/>
      <c r="V138" s="48"/>
      <c r="W138" s="48"/>
      <c r="X138" s="48" t="s">
        <v>135</v>
      </c>
      <c r="Y138" s="48" t="s">
        <v>135</v>
      </c>
      <c r="Z138" s="48" t="s">
        <v>135</v>
      </c>
      <c r="AA138" s="48" t="s">
        <v>135</v>
      </c>
      <c r="AB138" s="209" t="s">
        <v>19</v>
      </c>
      <c r="AC138" s="48"/>
      <c r="AD138" s="48"/>
      <c r="AE138" s="48" t="s">
        <v>135</v>
      </c>
      <c r="AF138" s="48" t="s">
        <v>135</v>
      </c>
      <c r="AG138" s="48"/>
      <c r="AH138" s="48"/>
      <c r="AI138" s="48"/>
      <c r="AJ138" s="48"/>
      <c r="AK138" s="48"/>
      <c r="AL138" s="48"/>
      <c r="AM138" s="48"/>
      <c r="AN138" s="48"/>
      <c r="AO138" s="48"/>
      <c r="AP138" s="48"/>
      <c r="AQ138" s="51">
        <f t="shared" si="389"/>
        <v>0</v>
      </c>
      <c r="AR138" s="178">
        <f t="shared" si="390"/>
        <v>0</v>
      </c>
      <c r="BX138" s="51">
        <f t="shared" si="391"/>
        <v>0</v>
      </c>
      <c r="BY138" s="178">
        <f t="shared" si="392"/>
        <v>0</v>
      </c>
      <c r="DD138" s="51">
        <f t="shared" si="393"/>
        <v>0</v>
      </c>
      <c r="DE138" s="178">
        <f t="shared" si="394"/>
        <v>0</v>
      </c>
      <c r="EK138" s="51">
        <f t="shared" si="395"/>
        <v>0</v>
      </c>
      <c r="EL138" s="178">
        <f t="shared" si="396"/>
        <v>0</v>
      </c>
      <c r="FQ138" s="51">
        <f t="shared" si="397"/>
        <v>0</v>
      </c>
      <c r="FR138" s="178">
        <f t="shared" si="398"/>
        <v>0</v>
      </c>
    </row>
    <row r="139" spans="3:174" ht="21" customHeight="1" x14ac:dyDescent="0.25">
      <c r="C139" s="460"/>
      <c r="D139" s="457"/>
      <c r="E139" s="508"/>
      <c r="F139" s="497"/>
      <c r="G139" s="53" t="s">
        <v>47</v>
      </c>
      <c r="H139" s="49" t="s">
        <v>30</v>
      </c>
      <c r="I139" s="55">
        <v>0</v>
      </c>
      <c r="J139" s="56">
        <f t="shared" si="308"/>
        <v>7</v>
      </c>
      <c r="K139" s="57">
        <f t="shared" si="301"/>
        <v>0</v>
      </c>
      <c r="L139" s="53" t="s">
        <v>135</v>
      </c>
      <c r="M139" s="53" t="s">
        <v>135</v>
      </c>
      <c r="N139" s="53" t="s">
        <v>135</v>
      </c>
      <c r="O139" s="53"/>
      <c r="P139" s="53"/>
      <c r="Q139" s="53" t="s">
        <v>135</v>
      </c>
      <c r="R139" s="53" t="s">
        <v>135</v>
      </c>
      <c r="S139" s="362"/>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9"/>
        <v>0</v>
      </c>
      <c r="AR139" s="178">
        <f t="shared" si="390"/>
        <v>0</v>
      </c>
      <c r="BX139" s="51">
        <f t="shared" si="391"/>
        <v>0</v>
      </c>
      <c r="BY139" s="178">
        <f t="shared" si="392"/>
        <v>0</v>
      </c>
      <c r="DD139" s="51">
        <f t="shared" si="393"/>
        <v>0</v>
      </c>
      <c r="DE139" s="178">
        <f t="shared" si="394"/>
        <v>0</v>
      </c>
      <c r="EK139" s="51">
        <f t="shared" si="395"/>
        <v>0</v>
      </c>
      <c r="EL139" s="178">
        <f t="shared" si="396"/>
        <v>0</v>
      </c>
      <c r="FQ139" s="51">
        <f t="shared" si="397"/>
        <v>0</v>
      </c>
      <c r="FR139" s="178">
        <f t="shared" si="398"/>
        <v>0</v>
      </c>
    </row>
    <row r="140" spans="3:174" ht="21" customHeight="1" x14ac:dyDescent="0.25">
      <c r="C140" s="461"/>
      <c r="D140" s="458"/>
      <c r="E140" s="509"/>
      <c r="F140" s="497"/>
      <c r="G140" s="58" t="s">
        <v>48</v>
      </c>
      <c r="H140" s="49" t="s">
        <v>30</v>
      </c>
      <c r="I140" s="60">
        <f>SUMIF($J$23:$FR$23,$I$23,J140:FR140)</f>
        <v>15</v>
      </c>
      <c r="J140" s="61" t="s">
        <v>30</v>
      </c>
      <c r="K140" s="62">
        <f t="shared" si="301"/>
        <v>15</v>
      </c>
      <c r="L140" s="58">
        <v>1</v>
      </c>
      <c r="M140" s="58">
        <v>1</v>
      </c>
      <c r="N140" s="58">
        <v>1</v>
      </c>
      <c r="O140" s="58"/>
      <c r="P140" s="58"/>
      <c r="Q140" s="211"/>
      <c r="R140" s="211"/>
      <c r="S140" s="58"/>
      <c r="T140" s="211"/>
      <c r="U140" s="211"/>
      <c r="V140" s="58"/>
      <c r="W140" s="58"/>
      <c r="X140" s="210">
        <v>2</v>
      </c>
      <c r="Y140" s="58">
        <v>2</v>
      </c>
      <c r="Z140" s="58">
        <v>2</v>
      </c>
      <c r="AA140" s="58">
        <v>2</v>
      </c>
      <c r="AB140" s="58"/>
      <c r="AC140" s="58"/>
      <c r="AD140" s="58"/>
      <c r="AE140" s="58">
        <v>2</v>
      </c>
      <c r="AF140" s="58">
        <v>2</v>
      </c>
      <c r="AG140" s="58"/>
      <c r="AH140" s="58"/>
      <c r="AI140" s="58"/>
      <c r="AJ140" s="58"/>
      <c r="AK140" s="58"/>
      <c r="AL140" s="58"/>
      <c r="AM140" s="58"/>
      <c r="AN140" s="58"/>
      <c r="AO140" s="58"/>
      <c r="AP140" s="58"/>
      <c r="AQ140" s="51">
        <f t="shared" si="389"/>
        <v>0</v>
      </c>
      <c r="AR140" s="178">
        <f t="shared" si="390"/>
        <v>0</v>
      </c>
      <c r="BX140" s="51">
        <f t="shared" si="391"/>
        <v>0</v>
      </c>
      <c r="BY140" s="178">
        <f t="shared" si="392"/>
        <v>0</v>
      </c>
      <c r="DD140" s="51">
        <f t="shared" si="393"/>
        <v>0</v>
      </c>
      <c r="DE140" s="178">
        <f t="shared" si="394"/>
        <v>0</v>
      </c>
      <c r="EK140" s="51">
        <f t="shared" si="395"/>
        <v>0</v>
      </c>
      <c r="EL140" s="178">
        <f t="shared" si="396"/>
        <v>0</v>
      </c>
      <c r="FQ140" s="51">
        <f t="shared" si="397"/>
        <v>0</v>
      </c>
      <c r="FR140" s="178">
        <f t="shared" si="398"/>
        <v>0</v>
      </c>
    </row>
    <row r="141" spans="3:174" ht="21" customHeight="1" x14ac:dyDescent="0.25">
      <c r="C141" s="459">
        <f>IF(D141="","-",SUBTOTAL(3,$D$24:D141))</f>
        <v>40</v>
      </c>
      <c r="D141" s="456" t="s">
        <v>155</v>
      </c>
      <c r="E141" s="507" t="str">
        <f>IFERROR(VLOOKUP(D141,'employee list'!$C:$E,2,0),"-")</f>
        <v>Lương Văn Trong</v>
      </c>
      <c r="F141" s="497" t="str">
        <f>IFERROR(VLOOKUP(D141,'employee list'!$C:$E,3,0),"-")</f>
        <v>Outsort</v>
      </c>
      <c r="G141" s="48" t="s">
        <v>44</v>
      </c>
      <c r="H141" s="49" t="s">
        <v>30</v>
      </c>
      <c r="I141" s="50">
        <v>0</v>
      </c>
      <c r="J141" s="51">
        <f t="shared" si="308"/>
        <v>7</v>
      </c>
      <c r="K141" s="52">
        <f t="shared" si="301"/>
        <v>0</v>
      </c>
      <c r="L141" s="48"/>
      <c r="M141" s="48"/>
      <c r="N141" s="48"/>
      <c r="O141" s="48"/>
      <c r="P141" s="48"/>
      <c r="Q141" s="48"/>
      <c r="R141" s="48"/>
      <c r="S141" s="48"/>
      <c r="T141" s="48"/>
      <c r="U141" s="48"/>
      <c r="V141" s="48"/>
      <c r="W141" s="48"/>
      <c r="X141" s="48" t="s">
        <v>135</v>
      </c>
      <c r="Y141" s="48" t="s">
        <v>135</v>
      </c>
      <c r="Z141" s="48" t="s">
        <v>135</v>
      </c>
      <c r="AA141" s="48" t="s">
        <v>135</v>
      </c>
      <c r="AB141" s="48" t="s">
        <v>135</v>
      </c>
      <c r="AC141" s="48"/>
      <c r="AD141" s="48"/>
      <c r="AE141" s="48" t="s">
        <v>135</v>
      </c>
      <c r="AF141" s="48" t="s">
        <v>135</v>
      </c>
      <c r="AG141" s="48"/>
      <c r="AH141" s="48"/>
      <c r="AI141" s="48"/>
      <c r="AJ141" s="48"/>
      <c r="AK141" s="48"/>
      <c r="AL141" s="48"/>
      <c r="AM141" s="48"/>
      <c r="AN141" s="48"/>
      <c r="AO141" s="48"/>
      <c r="AP141" s="48"/>
      <c r="AQ141" s="51">
        <f t="shared" si="389"/>
        <v>0</v>
      </c>
      <c r="AR141" s="178">
        <f t="shared" si="390"/>
        <v>0</v>
      </c>
      <c r="BX141" s="51">
        <f t="shared" si="391"/>
        <v>0</v>
      </c>
      <c r="BY141" s="178">
        <f t="shared" si="392"/>
        <v>0</v>
      </c>
      <c r="DD141" s="51">
        <f t="shared" si="393"/>
        <v>0</v>
      </c>
      <c r="DE141" s="178">
        <f t="shared" si="394"/>
        <v>0</v>
      </c>
      <c r="EK141" s="51">
        <f t="shared" si="395"/>
        <v>0</v>
      </c>
      <c r="EL141" s="178">
        <f t="shared" si="396"/>
        <v>0</v>
      </c>
      <c r="FQ141" s="51">
        <f t="shared" si="397"/>
        <v>0</v>
      </c>
      <c r="FR141" s="178">
        <f t="shared" si="398"/>
        <v>0</v>
      </c>
    </row>
    <row r="142" spans="3:174" ht="21" customHeight="1" x14ac:dyDescent="0.25">
      <c r="C142" s="460"/>
      <c r="D142" s="457"/>
      <c r="E142" s="508"/>
      <c r="F142" s="497"/>
      <c r="G142" s="53" t="s">
        <v>47</v>
      </c>
      <c r="H142" s="49" t="s">
        <v>30</v>
      </c>
      <c r="I142" s="55">
        <v>0</v>
      </c>
      <c r="J142" s="56">
        <f t="shared" si="308"/>
        <v>7</v>
      </c>
      <c r="K142" s="57">
        <f t="shared" si="301"/>
        <v>0</v>
      </c>
      <c r="L142" s="53" t="s">
        <v>135</v>
      </c>
      <c r="M142" s="53" t="s">
        <v>135</v>
      </c>
      <c r="N142" s="53" t="s">
        <v>135</v>
      </c>
      <c r="O142" s="53"/>
      <c r="P142" s="53"/>
      <c r="Q142" s="53" t="s">
        <v>135</v>
      </c>
      <c r="R142" s="53" t="s">
        <v>135</v>
      </c>
      <c r="S142" s="362"/>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9"/>
        <v>0</v>
      </c>
      <c r="AR142" s="178">
        <f t="shared" si="390"/>
        <v>0</v>
      </c>
      <c r="BX142" s="51">
        <f t="shared" si="391"/>
        <v>0</v>
      </c>
      <c r="BY142" s="178">
        <f t="shared" si="392"/>
        <v>0</v>
      </c>
      <c r="DD142" s="51">
        <f t="shared" si="393"/>
        <v>0</v>
      </c>
      <c r="DE142" s="178">
        <f t="shared" si="394"/>
        <v>0</v>
      </c>
      <c r="EK142" s="51">
        <f t="shared" si="395"/>
        <v>0</v>
      </c>
      <c r="EL142" s="178">
        <f t="shared" si="396"/>
        <v>0</v>
      </c>
      <c r="FQ142" s="51">
        <f t="shared" si="397"/>
        <v>0</v>
      </c>
      <c r="FR142" s="178">
        <f t="shared" si="398"/>
        <v>0</v>
      </c>
    </row>
    <row r="143" spans="3:174" ht="21" customHeight="1" x14ac:dyDescent="0.25">
      <c r="C143" s="461"/>
      <c r="D143" s="458"/>
      <c r="E143" s="509"/>
      <c r="F143" s="497"/>
      <c r="G143" s="58" t="s">
        <v>48</v>
      </c>
      <c r="H143" s="49" t="s">
        <v>30</v>
      </c>
      <c r="I143" s="60">
        <f>SUMIF($J$23:$FR$23,$I$23,J143:FR143)</f>
        <v>18</v>
      </c>
      <c r="J143" s="61" t="s">
        <v>30</v>
      </c>
      <c r="K143" s="62">
        <f t="shared" si="301"/>
        <v>18</v>
      </c>
      <c r="L143" s="58">
        <v>1</v>
      </c>
      <c r="M143" s="58">
        <v>1</v>
      </c>
      <c r="N143" s="58">
        <v>1</v>
      </c>
      <c r="O143" s="58"/>
      <c r="P143" s="58"/>
      <c r="Q143" s="211"/>
      <c r="R143" s="211"/>
      <c r="S143" s="58"/>
      <c r="T143" s="211"/>
      <c r="U143" s="211"/>
      <c r="V143" s="58"/>
      <c r="W143" s="58"/>
      <c r="X143" s="210">
        <v>2</v>
      </c>
      <c r="Y143" s="58">
        <v>2</v>
      </c>
      <c r="Z143" s="58">
        <v>2</v>
      </c>
      <c r="AA143" s="58">
        <v>2</v>
      </c>
      <c r="AB143" s="58">
        <v>3</v>
      </c>
      <c r="AC143" s="58"/>
      <c r="AD143" s="58"/>
      <c r="AE143" s="58">
        <v>2</v>
      </c>
      <c r="AF143" s="58">
        <v>2</v>
      </c>
      <c r="AG143" s="58"/>
      <c r="AH143" s="58"/>
      <c r="AI143" s="58"/>
      <c r="AJ143" s="58"/>
      <c r="AK143" s="58"/>
      <c r="AL143" s="58"/>
      <c r="AM143" s="58"/>
      <c r="AN143" s="58"/>
      <c r="AO143" s="58"/>
      <c r="AP143" s="58"/>
      <c r="AQ143" s="51">
        <f t="shared" si="389"/>
        <v>0</v>
      </c>
      <c r="AR143" s="178">
        <f t="shared" si="390"/>
        <v>0</v>
      </c>
      <c r="BX143" s="51">
        <f t="shared" si="391"/>
        <v>0</v>
      </c>
      <c r="BY143" s="178">
        <f t="shared" si="392"/>
        <v>0</v>
      </c>
      <c r="DD143" s="51">
        <f t="shared" si="393"/>
        <v>0</v>
      </c>
      <c r="DE143" s="178">
        <f t="shared" si="394"/>
        <v>0</v>
      </c>
      <c r="EK143" s="51">
        <f t="shared" si="395"/>
        <v>0</v>
      </c>
      <c r="EL143" s="178">
        <f t="shared" si="396"/>
        <v>0</v>
      </c>
      <c r="FQ143" s="51">
        <f t="shared" si="397"/>
        <v>0</v>
      </c>
      <c r="FR143" s="178">
        <f t="shared" si="398"/>
        <v>0</v>
      </c>
    </row>
    <row r="144" spans="3:174" ht="21" customHeight="1" x14ac:dyDescent="0.25">
      <c r="C144" s="459">
        <f>IF(D144="","-",SUBTOTAL(3,$D$24:D144))</f>
        <v>41</v>
      </c>
      <c r="D144" s="456" t="s">
        <v>156</v>
      </c>
      <c r="E144" s="507" t="str">
        <f>IFERROR(VLOOKUP(D144,'employee list'!$C:$E,2,0),"-")</f>
        <v>Vũ Văn Lục</v>
      </c>
      <c r="F144" s="497" t="str">
        <f>IFERROR(VLOOKUP(D144,'employee list'!$C:$E,3,0),"-")</f>
        <v>Outsort</v>
      </c>
      <c r="G144" s="48" t="s">
        <v>44</v>
      </c>
      <c r="H144" s="49" t="s">
        <v>30</v>
      </c>
      <c r="I144" s="50">
        <v>0</v>
      </c>
      <c r="J144" s="51">
        <f t="shared" si="308"/>
        <v>10</v>
      </c>
      <c r="K144" s="52">
        <f t="shared" si="301"/>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t="s">
        <v>135</v>
      </c>
      <c r="AF144" s="48" t="s">
        <v>135</v>
      </c>
      <c r="AG144" s="48"/>
      <c r="AH144" s="48"/>
      <c r="AI144" s="48"/>
      <c r="AJ144" s="48"/>
      <c r="AK144" s="48"/>
      <c r="AL144" s="48"/>
      <c r="AM144" s="48"/>
      <c r="AN144" s="48"/>
      <c r="AO144" s="48"/>
      <c r="AP144" s="48"/>
      <c r="AQ144" s="51">
        <f t="shared" si="389"/>
        <v>0</v>
      </c>
      <c r="AR144" s="178">
        <f t="shared" si="390"/>
        <v>0</v>
      </c>
      <c r="BX144" s="51">
        <f t="shared" si="391"/>
        <v>0</v>
      </c>
      <c r="BY144" s="178">
        <f t="shared" si="392"/>
        <v>0</v>
      </c>
      <c r="DD144" s="51">
        <f t="shared" si="393"/>
        <v>0</v>
      </c>
      <c r="DE144" s="178">
        <f t="shared" si="394"/>
        <v>0</v>
      </c>
      <c r="EK144" s="51">
        <f t="shared" si="395"/>
        <v>0</v>
      </c>
      <c r="EL144" s="178">
        <f t="shared" si="396"/>
        <v>0</v>
      </c>
      <c r="FQ144" s="51">
        <f t="shared" si="397"/>
        <v>0</v>
      </c>
      <c r="FR144" s="178">
        <f t="shared" si="398"/>
        <v>0</v>
      </c>
    </row>
    <row r="145" spans="3:174" ht="21" customHeight="1" x14ac:dyDescent="0.25">
      <c r="C145" s="460"/>
      <c r="D145" s="457"/>
      <c r="E145" s="508"/>
      <c r="F145" s="497"/>
      <c r="G145" s="53" t="s">
        <v>47</v>
      </c>
      <c r="H145" s="49" t="s">
        <v>30</v>
      </c>
      <c r="I145" s="55">
        <v>0</v>
      </c>
      <c r="J145" s="56">
        <f t="shared" si="308"/>
        <v>5</v>
      </c>
      <c r="K145" s="57">
        <f t="shared" si="301"/>
        <v>0</v>
      </c>
      <c r="L145" s="53"/>
      <c r="M145" s="53"/>
      <c r="N145" s="53"/>
      <c r="O145" s="53"/>
      <c r="P145" s="53"/>
      <c r="Q145" s="53"/>
      <c r="R145" s="53"/>
      <c r="S145" s="53"/>
      <c r="T145" s="53"/>
      <c r="U145" s="53"/>
      <c r="V145" s="53"/>
      <c r="W145" s="53"/>
      <c r="X145" s="53" t="s">
        <v>135</v>
      </c>
      <c r="Y145" s="53" t="s">
        <v>135</v>
      </c>
      <c r="Z145" s="53" t="s">
        <v>135</v>
      </c>
      <c r="AA145" s="53" t="s">
        <v>135</v>
      </c>
      <c r="AB145" s="53" t="s">
        <v>135</v>
      </c>
      <c r="AC145" s="53"/>
      <c r="AD145" s="53"/>
      <c r="AE145" s="53"/>
      <c r="AF145" s="53"/>
      <c r="AG145" s="53"/>
      <c r="AH145" s="53"/>
      <c r="AI145" s="53"/>
      <c r="AJ145" s="53"/>
      <c r="AK145" s="53"/>
      <c r="AL145" s="53"/>
      <c r="AM145" s="53"/>
      <c r="AN145" s="53"/>
      <c r="AO145" s="53"/>
      <c r="AP145" s="53"/>
      <c r="AQ145" s="51">
        <f t="shared" si="389"/>
        <v>0</v>
      </c>
      <c r="AR145" s="178">
        <f t="shared" si="390"/>
        <v>0</v>
      </c>
      <c r="BX145" s="51">
        <f t="shared" si="391"/>
        <v>0</v>
      </c>
      <c r="BY145" s="178">
        <f t="shared" si="392"/>
        <v>0</v>
      </c>
      <c r="DD145" s="51">
        <f t="shared" si="393"/>
        <v>0</v>
      </c>
      <c r="DE145" s="178">
        <f t="shared" si="394"/>
        <v>0</v>
      </c>
      <c r="EK145" s="51">
        <f t="shared" si="395"/>
        <v>0</v>
      </c>
      <c r="EL145" s="178">
        <f t="shared" si="396"/>
        <v>0</v>
      </c>
      <c r="FQ145" s="51">
        <f t="shared" si="397"/>
        <v>0</v>
      </c>
      <c r="FR145" s="178">
        <f t="shared" si="398"/>
        <v>0</v>
      </c>
    </row>
    <row r="146" spans="3:174" ht="21" customHeight="1" x14ac:dyDescent="0.25">
      <c r="C146" s="461"/>
      <c r="D146" s="458"/>
      <c r="E146" s="509"/>
      <c r="F146" s="497"/>
      <c r="G146" s="58" t="s">
        <v>48</v>
      </c>
      <c r="H146" s="49" t="s">
        <v>30</v>
      </c>
      <c r="I146" s="60">
        <f>SUMIF($J$23:$FR$23,$I$23,J146:FR146)</f>
        <v>18</v>
      </c>
      <c r="J146" s="61" t="s">
        <v>30</v>
      </c>
      <c r="K146" s="62">
        <f t="shared" si="301"/>
        <v>18</v>
      </c>
      <c r="L146" s="58">
        <v>2</v>
      </c>
      <c r="M146" s="58">
        <v>2</v>
      </c>
      <c r="N146" s="58">
        <v>3</v>
      </c>
      <c r="O146" s="58"/>
      <c r="P146" s="58"/>
      <c r="Q146" s="211"/>
      <c r="R146" s="211"/>
      <c r="S146" s="211"/>
      <c r="T146" s="211"/>
      <c r="U146" s="211"/>
      <c r="V146" s="58"/>
      <c r="W146" s="58"/>
      <c r="X146" s="58">
        <v>3</v>
      </c>
      <c r="Y146" s="58">
        <v>1</v>
      </c>
      <c r="Z146" s="58">
        <v>1</v>
      </c>
      <c r="AA146" s="58">
        <v>1</v>
      </c>
      <c r="AB146" s="58">
        <v>1</v>
      </c>
      <c r="AC146" s="58"/>
      <c r="AD146" s="58"/>
      <c r="AE146" s="58">
        <v>2</v>
      </c>
      <c r="AF146" s="58">
        <v>2</v>
      </c>
      <c r="AG146" s="58"/>
      <c r="AH146" s="58"/>
      <c r="AI146" s="58"/>
      <c r="AJ146" s="58"/>
      <c r="AK146" s="58"/>
      <c r="AL146" s="58"/>
      <c r="AM146" s="58"/>
      <c r="AN146" s="58"/>
      <c r="AO146" s="58"/>
      <c r="AP146" s="58"/>
      <c r="AQ146" s="51">
        <f t="shared" si="389"/>
        <v>0</v>
      </c>
      <c r="AR146" s="178">
        <f t="shared" si="390"/>
        <v>0</v>
      </c>
      <c r="BX146" s="51">
        <f t="shared" si="391"/>
        <v>0</v>
      </c>
      <c r="BY146" s="178">
        <f t="shared" si="392"/>
        <v>0</v>
      </c>
      <c r="DD146" s="51">
        <f t="shared" si="393"/>
        <v>0</v>
      </c>
      <c r="DE146" s="178">
        <f t="shared" si="394"/>
        <v>0</v>
      </c>
      <c r="EK146" s="51">
        <f t="shared" si="395"/>
        <v>0</v>
      </c>
      <c r="EL146" s="178">
        <f t="shared" si="396"/>
        <v>0</v>
      </c>
      <c r="FQ146" s="51">
        <f t="shared" si="397"/>
        <v>0</v>
      </c>
      <c r="FR146" s="178">
        <f t="shared" si="398"/>
        <v>0</v>
      </c>
    </row>
    <row r="147" spans="3:174" ht="21" customHeight="1" x14ac:dyDescent="0.25">
      <c r="C147" s="459">
        <f>IF(D147="","-",SUBTOTAL(3,$D$24:D147))</f>
        <v>42</v>
      </c>
      <c r="D147" s="456" t="s">
        <v>157</v>
      </c>
      <c r="E147" s="507" t="str">
        <f>IFERROR(VLOOKUP(D147,'employee list'!$C:$E,2,0),"-")</f>
        <v>Đỗ Thị Bích Ngọc</v>
      </c>
      <c r="F147" s="497" t="str">
        <f>IFERROR(VLOOKUP(D147,'employee list'!$C:$E,3,0),"-")</f>
        <v>Outsort</v>
      </c>
      <c r="G147" s="48" t="s">
        <v>44</v>
      </c>
      <c r="H147" s="49" t="s">
        <v>30</v>
      </c>
      <c r="I147" s="50">
        <v>0</v>
      </c>
      <c r="J147" s="51">
        <f t="shared" si="308"/>
        <v>15</v>
      </c>
      <c r="K147" s="52">
        <f t="shared" si="301"/>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t="s">
        <v>135</v>
      </c>
      <c r="AA147" s="48" t="s">
        <v>135</v>
      </c>
      <c r="AB147" s="48" t="s">
        <v>135</v>
      </c>
      <c r="AC147" s="48"/>
      <c r="AD147" s="48"/>
      <c r="AE147" s="48" t="s">
        <v>135</v>
      </c>
      <c r="AF147" s="48" t="s">
        <v>135</v>
      </c>
      <c r="AG147" s="48"/>
      <c r="AH147" s="48"/>
      <c r="AI147" s="48"/>
      <c r="AJ147" s="48"/>
      <c r="AK147" s="48"/>
      <c r="AL147" s="48"/>
      <c r="AM147" s="48"/>
      <c r="AN147" s="48"/>
      <c r="AO147" s="48"/>
      <c r="AP147" s="48"/>
      <c r="AQ147" s="51">
        <f t="shared" si="389"/>
        <v>0</v>
      </c>
      <c r="AR147" s="178">
        <f t="shared" si="390"/>
        <v>0</v>
      </c>
      <c r="BX147" s="51">
        <f t="shared" si="391"/>
        <v>0</v>
      </c>
      <c r="BY147" s="178">
        <f t="shared" si="392"/>
        <v>0</v>
      </c>
      <c r="DD147" s="51">
        <f t="shared" si="393"/>
        <v>0</v>
      </c>
      <c r="DE147" s="178">
        <f t="shared" si="394"/>
        <v>0</v>
      </c>
      <c r="EK147" s="51">
        <f t="shared" si="395"/>
        <v>0</v>
      </c>
      <c r="EL147" s="178">
        <f t="shared" si="396"/>
        <v>0</v>
      </c>
      <c r="FQ147" s="51">
        <f t="shared" si="397"/>
        <v>0</v>
      </c>
      <c r="FR147" s="178">
        <f t="shared" si="398"/>
        <v>0</v>
      </c>
    </row>
    <row r="148" spans="3:174" ht="21" customHeight="1" x14ac:dyDescent="0.25">
      <c r="C148" s="460"/>
      <c r="D148" s="457"/>
      <c r="E148" s="508"/>
      <c r="F148" s="497"/>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9">COUNTIF(AS148:BW148,"X")</f>
        <v>0</v>
      </c>
      <c r="AR148" s="178">
        <f t="shared" ref="AR148:AR149" si="400">SUM(AS148:BW148)</f>
        <v>0</v>
      </c>
      <c r="BX148" s="51">
        <f t="shared" ref="BX148:BX149" si="401">COUNTIF(BZ148:DC148,"X")</f>
        <v>0</v>
      </c>
      <c r="BY148" s="178">
        <f t="shared" ref="BY148:BY149" si="402">SUM(BZ148:DC148)</f>
        <v>0</v>
      </c>
      <c r="DD148" s="51">
        <f t="shared" ref="DD148:DD149" si="403">COUNTIF(DF148:EJ148,"X")</f>
        <v>0</v>
      </c>
      <c r="DE148" s="178">
        <f t="shared" ref="DE148:DE149" si="404">SUM(DF148:EJ148)</f>
        <v>0</v>
      </c>
      <c r="EK148" s="51">
        <f t="shared" ref="EK148:EK149" si="405">COUNTIF(EM148:FP148,"X")</f>
        <v>0</v>
      </c>
      <c r="EL148" s="178">
        <f t="shared" ref="EL148:EL149" si="406">SUM(EM148:FP148)</f>
        <v>0</v>
      </c>
      <c r="FQ148" s="51">
        <f t="shared" ref="FQ148:FQ149" si="407">COUNTIF(FS148:GW148,"X")</f>
        <v>0</v>
      </c>
      <c r="FR148" s="178">
        <f t="shared" ref="FR148:FR149" si="408">SUM(FS148:GW148)</f>
        <v>0</v>
      </c>
    </row>
    <row r="149" spans="3:174" ht="21" customHeight="1" x14ac:dyDescent="0.25">
      <c r="C149" s="461"/>
      <c r="D149" s="458"/>
      <c r="E149" s="509"/>
      <c r="F149" s="497"/>
      <c r="G149" s="58" t="s">
        <v>48</v>
      </c>
      <c r="H149" s="49" t="s">
        <v>30</v>
      </c>
      <c r="I149" s="60">
        <f>SUMIF($J$23:$FR$23,$I$23,J149:FR149)</f>
        <v>22</v>
      </c>
      <c r="J149" s="61" t="s">
        <v>30</v>
      </c>
      <c r="K149" s="62">
        <f t="shared" ref="K149:K188" si="409">SUM(L149:AP149)</f>
        <v>22</v>
      </c>
      <c r="L149" s="58">
        <v>2</v>
      </c>
      <c r="M149" s="58">
        <v>2</v>
      </c>
      <c r="N149" s="58">
        <v>3</v>
      </c>
      <c r="O149" s="58"/>
      <c r="P149" s="58"/>
      <c r="Q149" s="211"/>
      <c r="R149" s="211"/>
      <c r="S149" s="211"/>
      <c r="T149" s="211"/>
      <c r="U149" s="211"/>
      <c r="V149" s="58"/>
      <c r="W149" s="58"/>
      <c r="X149" s="210">
        <v>2</v>
      </c>
      <c r="Y149" s="58">
        <v>2</v>
      </c>
      <c r="Z149" s="58">
        <v>2</v>
      </c>
      <c r="AA149" s="58">
        <v>2</v>
      </c>
      <c r="AB149" s="58">
        <v>3</v>
      </c>
      <c r="AC149" s="58"/>
      <c r="AD149" s="58"/>
      <c r="AE149" s="58">
        <v>2</v>
      </c>
      <c r="AF149" s="58">
        <v>2</v>
      </c>
      <c r="AG149" s="58"/>
      <c r="AH149" s="58"/>
      <c r="AI149" s="58"/>
      <c r="AJ149" s="58"/>
      <c r="AK149" s="58"/>
      <c r="AL149" s="58"/>
      <c r="AM149" s="58"/>
      <c r="AN149" s="58"/>
      <c r="AO149" s="58"/>
      <c r="AP149" s="58"/>
      <c r="AQ149" s="51">
        <f t="shared" si="399"/>
        <v>0</v>
      </c>
      <c r="AR149" s="178">
        <f t="shared" si="400"/>
        <v>0</v>
      </c>
      <c r="BX149" s="51">
        <f t="shared" si="401"/>
        <v>0</v>
      </c>
      <c r="BY149" s="178">
        <f t="shared" si="402"/>
        <v>0</v>
      </c>
      <c r="DD149" s="51">
        <f t="shared" si="403"/>
        <v>0</v>
      </c>
      <c r="DE149" s="178">
        <f t="shared" si="404"/>
        <v>0</v>
      </c>
      <c r="EK149" s="51">
        <f t="shared" si="405"/>
        <v>0</v>
      </c>
      <c r="EL149" s="178">
        <f t="shared" si="406"/>
        <v>0</v>
      </c>
      <c r="FQ149" s="51">
        <f t="shared" si="407"/>
        <v>0</v>
      </c>
      <c r="FR149" s="178">
        <f t="shared" si="408"/>
        <v>0</v>
      </c>
    </row>
    <row r="150" spans="3:174" ht="21" customHeight="1" x14ac:dyDescent="0.25">
      <c r="C150" s="459">
        <f>IF(D150="","-",SUBTOTAL(3,$D$24:D150))</f>
        <v>43</v>
      </c>
      <c r="D150" s="456" t="s">
        <v>158</v>
      </c>
      <c r="E150" s="504" t="str">
        <f>IFERROR(VLOOKUP(D150,'employee list'!$C:$E,2,0),"-")</f>
        <v>Lê Thị Nguyệt</v>
      </c>
      <c r="F150" s="497" t="str">
        <f>IFERROR(VLOOKUP(D150,'employee list'!$C:$E,3,0),"-")</f>
        <v>Outsort</v>
      </c>
      <c r="G150" s="48" t="s">
        <v>44</v>
      </c>
      <c r="H150" s="49" t="s">
        <v>30</v>
      </c>
      <c r="I150" s="50">
        <v>0</v>
      </c>
      <c r="J150" s="51">
        <f t="shared" si="308"/>
        <v>9</v>
      </c>
      <c r="K150" s="52">
        <f t="shared" si="409"/>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t="s">
        <v>135</v>
      </c>
      <c r="AF150" s="213" t="s">
        <v>135</v>
      </c>
      <c r="AG150" s="48"/>
      <c r="AH150" s="48"/>
      <c r="AI150" s="48"/>
      <c r="AJ150" s="48"/>
      <c r="AK150" s="48"/>
      <c r="AL150" s="48"/>
      <c r="AM150" s="48"/>
      <c r="AN150" s="48"/>
      <c r="AO150" s="48"/>
      <c r="AP150" s="48"/>
      <c r="AQ150" s="51">
        <f t="shared" ref="AQ150:AQ158" si="410">COUNTIF(AS150:BW150,"X")</f>
        <v>0</v>
      </c>
      <c r="AR150" s="178">
        <f t="shared" ref="AR150:AR158" si="411">SUM(AS150:BW150)</f>
        <v>0</v>
      </c>
      <c r="BX150" s="51">
        <f t="shared" ref="BX150:BX158" si="412">COUNTIF(BZ150:DC150,"X")</f>
        <v>0</v>
      </c>
      <c r="BY150" s="178">
        <f t="shared" ref="BY150:BY158" si="413">SUM(BZ150:DC150)</f>
        <v>0</v>
      </c>
      <c r="DD150" s="51">
        <f t="shared" ref="DD150:DD158" si="414">COUNTIF(DF150:EJ150,"X")</f>
        <v>0</v>
      </c>
      <c r="DE150" s="178">
        <f t="shared" ref="DE150:DE158" si="415">SUM(DF150:EJ150)</f>
        <v>0</v>
      </c>
      <c r="EK150" s="51">
        <f t="shared" ref="EK150:EK158" si="416">COUNTIF(EM150:FP150,"X")</f>
        <v>0</v>
      </c>
      <c r="EL150" s="178">
        <f t="shared" ref="EL150:EL158" si="417">SUM(EM150:FP150)</f>
        <v>0</v>
      </c>
      <c r="FQ150" s="51">
        <f t="shared" ref="FQ150:FQ158" si="418">COUNTIF(FS150:GW150,"X")</f>
        <v>0</v>
      </c>
      <c r="FR150" s="178">
        <f t="shared" ref="FR150:FR158" si="419">SUM(FS150:GW150)</f>
        <v>0</v>
      </c>
    </row>
    <row r="151" spans="3:174" ht="21" customHeight="1" x14ac:dyDescent="0.25">
      <c r="C151" s="460"/>
      <c r="D151" s="457"/>
      <c r="E151" s="505"/>
      <c r="F151" s="497"/>
      <c r="G151" s="53" t="s">
        <v>47</v>
      </c>
      <c r="H151" s="49" t="s">
        <v>30</v>
      </c>
      <c r="I151" s="55">
        <v>0</v>
      </c>
      <c r="J151" s="56">
        <f t="shared" si="308"/>
        <v>4</v>
      </c>
      <c r="K151" s="57">
        <f t="shared" si="409"/>
        <v>0</v>
      </c>
      <c r="L151" s="53"/>
      <c r="M151" s="53"/>
      <c r="N151" s="53"/>
      <c r="O151" s="53"/>
      <c r="P151" s="53"/>
      <c r="Q151" s="53"/>
      <c r="R151" s="53"/>
      <c r="S151" s="53"/>
      <c r="T151" s="53"/>
      <c r="U151" s="53"/>
      <c r="V151" s="53"/>
      <c r="W151" s="53"/>
      <c r="X151" s="53" t="s">
        <v>135</v>
      </c>
      <c r="Y151" s="53" t="s">
        <v>135</v>
      </c>
      <c r="Z151" s="209" t="s">
        <v>19</v>
      </c>
      <c r="AA151" s="53" t="s">
        <v>135</v>
      </c>
      <c r="AB151" s="53" t="s">
        <v>135</v>
      </c>
      <c r="AC151" s="53"/>
      <c r="AD151" s="53"/>
      <c r="AE151" s="53"/>
      <c r="AF151" s="53"/>
      <c r="AG151" s="53"/>
      <c r="AH151" s="53"/>
      <c r="AI151" s="53"/>
      <c r="AJ151" s="53"/>
      <c r="AK151" s="53"/>
      <c r="AL151" s="53"/>
      <c r="AM151" s="53"/>
      <c r="AN151" s="53"/>
      <c r="AO151" s="53"/>
      <c r="AP151" s="53"/>
      <c r="AQ151" s="51">
        <f t="shared" si="410"/>
        <v>0</v>
      </c>
      <c r="AR151" s="178">
        <f t="shared" si="411"/>
        <v>0</v>
      </c>
      <c r="BX151" s="51">
        <f t="shared" si="412"/>
        <v>0</v>
      </c>
      <c r="BY151" s="178">
        <f t="shared" si="413"/>
        <v>0</v>
      </c>
      <c r="DD151" s="51">
        <f t="shared" si="414"/>
        <v>0</v>
      </c>
      <c r="DE151" s="178">
        <f t="shared" si="415"/>
        <v>0</v>
      </c>
      <c r="EK151" s="51">
        <f t="shared" si="416"/>
        <v>0</v>
      </c>
      <c r="EL151" s="178">
        <f t="shared" si="417"/>
        <v>0</v>
      </c>
      <c r="FQ151" s="51">
        <f t="shared" si="418"/>
        <v>0</v>
      </c>
      <c r="FR151" s="178">
        <f t="shared" si="419"/>
        <v>0</v>
      </c>
    </row>
    <row r="152" spans="3:174" ht="21" customHeight="1" x14ac:dyDescent="0.25">
      <c r="C152" s="461"/>
      <c r="D152" s="458"/>
      <c r="E152" s="506"/>
      <c r="F152" s="497"/>
      <c r="G152" s="58" t="s">
        <v>48</v>
      </c>
      <c r="H152" s="49" t="s">
        <v>30</v>
      </c>
      <c r="I152" s="60">
        <f>SUMIF($J$23:$FR$23,$I$23,J152:FR152)</f>
        <v>12</v>
      </c>
      <c r="J152" s="61" t="s">
        <v>30</v>
      </c>
      <c r="K152" s="62">
        <f t="shared" si="409"/>
        <v>12</v>
      </c>
      <c r="L152" s="58">
        <v>2</v>
      </c>
      <c r="M152" s="58">
        <v>2</v>
      </c>
      <c r="N152" s="58"/>
      <c r="O152" s="58"/>
      <c r="P152" s="58"/>
      <c r="Q152" s="211"/>
      <c r="R152" s="211"/>
      <c r="S152" s="211"/>
      <c r="T152" s="211"/>
      <c r="U152" s="211"/>
      <c r="V152" s="58"/>
      <c r="W152" s="58"/>
      <c r="X152" s="58">
        <v>3</v>
      </c>
      <c r="Y152" s="58">
        <v>1</v>
      </c>
      <c r="Z152" s="58"/>
      <c r="AA152" s="58">
        <v>1</v>
      </c>
      <c r="AB152" s="58">
        <v>1</v>
      </c>
      <c r="AC152" s="58"/>
      <c r="AD152" s="58"/>
      <c r="AE152" s="58">
        <v>2</v>
      </c>
      <c r="AF152" s="211"/>
      <c r="AG152" s="58"/>
      <c r="AH152" s="58"/>
      <c r="AI152" s="58"/>
      <c r="AJ152" s="58"/>
      <c r="AK152" s="58"/>
      <c r="AL152" s="58"/>
      <c r="AM152" s="58"/>
      <c r="AN152" s="58"/>
      <c r="AO152" s="58"/>
      <c r="AP152" s="58"/>
      <c r="AQ152" s="51">
        <f t="shared" si="410"/>
        <v>0</v>
      </c>
      <c r="AR152" s="178">
        <f t="shared" si="411"/>
        <v>0</v>
      </c>
      <c r="BX152" s="51">
        <f t="shared" si="412"/>
        <v>0</v>
      </c>
      <c r="BY152" s="178">
        <f t="shared" si="413"/>
        <v>0</v>
      </c>
      <c r="DD152" s="51">
        <f t="shared" si="414"/>
        <v>0</v>
      </c>
      <c r="DE152" s="178">
        <f t="shared" si="415"/>
        <v>0</v>
      </c>
      <c r="EK152" s="51">
        <f t="shared" si="416"/>
        <v>0</v>
      </c>
      <c r="EL152" s="178">
        <f t="shared" si="417"/>
        <v>0</v>
      </c>
      <c r="FQ152" s="51">
        <f t="shared" si="418"/>
        <v>0</v>
      </c>
      <c r="FR152" s="178">
        <f t="shared" si="419"/>
        <v>0</v>
      </c>
    </row>
    <row r="153" spans="3:174" ht="21" customHeight="1" x14ac:dyDescent="0.25">
      <c r="C153" s="459">
        <f>IF(D153="","-",SUBTOTAL(3,$D$24:D153))</f>
        <v>44</v>
      </c>
      <c r="D153" s="456" t="s">
        <v>159</v>
      </c>
      <c r="E153" s="507" t="str">
        <f>IFERROR(VLOOKUP(D153,'employee list'!$C:$E,2,0),"-")</f>
        <v>Phạm Viết Quang</v>
      </c>
      <c r="F153" s="497" t="str">
        <f>IFERROR(VLOOKUP(D153,'employee list'!$C:$E,3,0),"-")</f>
        <v>Outsort</v>
      </c>
      <c r="G153" s="48" t="s">
        <v>44</v>
      </c>
      <c r="H153" s="49" t="s">
        <v>30</v>
      </c>
      <c r="I153" s="50">
        <v>0</v>
      </c>
      <c r="J153" s="51">
        <f t="shared" si="308"/>
        <v>6</v>
      </c>
      <c r="K153" s="52">
        <f t="shared" si="409"/>
        <v>0</v>
      </c>
      <c r="L153" s="48"/>
      <c r="M153" s="48"/>
      <c r="N153" s="48"/>
      <c r="O153" s="48"/>
      <c r="P153" s="48"/>
      <c r="Q153" s="48"/>
      <c r="R153" s="48"/>
      <c r="S153" s="48"/>
      <c r="T153" s="48"/>
      <c r="U153" s="48"/>
      <c r="V153" s="48"/>
      <c r="W153" s="48"/>
      <c r="X153" s="48" t="s">
        <v>135</v>
      </c>
      <c r="Y153" s="48" t="s">
        <v>135</v>
      </c>
      <c r="Z153" s="209" t="s">
        <v>19</v>
      </c>
      <c r="AA153" s="48" t="s">
        <v>135</v>
      </c>
      <c r="AB153" s="48" t="s">
        <v>135</v>
      </c>
      <c r="AC153" s="48"/>
      <c r="AD153" s="48"/>
      <c r="AE153" s="48" t="s">
        <v>135</v>
      </c>
      <c r="AF153" s="48" t="s">
        <v>135</v>
      </c>
      <c r="AG153" s="48"/>
      <c r="AH153" s="48"/>
      <c r="AI153" s="48"/>
      <c r="AJ153" s="48"/>
      <c r="AK153" s="48"/>
      <c r="AL153" s="48"/>
      <c r="AM153" s="48"/>
      <c r="AN153" s="48"/>
      <c r="AO153" s="48"/>
      <c r="AP153" s="48"/>
      <c r="AQ153" s="51">
        <f t="shared" si="410"/>
        <v>0</v>
      </c>
      <c r="AR153" s="178">
        <f t="shared" si="411"/>
        <v>0</v>
      </c>
      <c r="BX153" s="51">
        <f t="shared" si="412"/>
        <v>0</v>
      </c>
      <c r="BY153" s="178">
        <f t="shared" si="413"/>
        <v>0</v>
      </c>
      <c r="DD153" s="51">
        <f t="shared" si="414"/>
        <v>0</v>
      </c>
      <c r="DE153" s="178">
        <f t="shared" si="415"/>
        <v>0</v>
      </c>
      <c r="EK153" s="51">
        <f t="shared" si="416"/>
        <v>0</v>
      </c>
      <c r="EL153" s="178">
        <f t="shared" si="417"/>
        <v>0</v>
      </c>
      <c r="FQ153" s="51">
        <f t="shared" si="418"/>
        <v>0</v>
      </c>
      <c r="FR153" s="178">
        <f t="shared" si="419"/>
        <v>0</v>
      </c>
    </row>
    <row r="154" spans="3:174" ht="21" customHeight="1" x14ac:dyDescent="0.25">
      <c r="C154" s="460"/>
      <c r="D154" s="457"/>
      <c r="E154" s="508"/>
      <c r="F154" s="497"/>
      <c r="G154" s="53" t="s">
        <v>47</v>
      </c>
      <c r="H154" s="49" t="s">
        <v>30</v>
      </c>
      <c r="I154" s="55">
        <v>0</v>
      </c>
      <c r="J154" s="56">
        <f t="shared" ref="J154" si="420">COUNTIF(L154:AP154,"X")</f>
        <v>7</v>
      </c>
      <c r="K154" s="57">
        <f t="shared" si="409"/>
        <v>0</v>
      </c>
      <c r="L154" s="53" t="s">
        <v>135</v>
      </c>
      <c r="M154" s="53" t="s">
        <v>135</v>
      </c>
      <c r="N154" s="53" t="s">
        <v>135</v>
      </c>
      <c r="O154" s="53"/>
      <c r="P154" s="53"/>
      <c r="Q154" s="53" t="s">
        <v>135</v>
      </c>
      <c r="R154" s="53" t="s">
        <v>135</v>
      </c>
      <c r="S154" s="362"/>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0"/>
        <v>0</v>
      </c>
      <c r="AR154" s="178">
        <f t="shared" si="411"/>
        <v>0</v>
      </c>
      <c r="BX154" s="51">
        <f t="shared" si="412"/>
        <v>0</v>
      </c>
      <c r="BY154" s="178">
        <f t="shared" si="413"/>
        <v>0</v>
      </c>
      <c r="DD154" s="51">
        <f t="shared" si="414"/>
        <v>0</v>
      </c>
      <c r="DE154" s="178">
        <f t="shared" si="415"/>
        <v>0</v>
      </c>
      <c r="EK154" s="51">
        <f t="shared" si="416"/>
        <v>0</v>
      </c>
      <c r="EL154" s="178">
        <f t="shared" si="417"/>
        <v>0</v>
      </c>
      <c r="FQ154" s="51">
        <f t="shared" si="418"/>
        <v>0</v>
      </c>
      <c r="FR154" s="178">
        <f t="shared" si="419"/>
        <v>0</v>
      </c>
    </row>
    <row r="155" spans="3:174" ht="21" customHeight="1" x14ac:dyDescent="0.25">
      <c r="C155" s="461"/>
      <c r="D155" s="458"/>
      <c r="E155" s="509"/>
      <c r="F155" s="497"/>
      <c r="G155" s="58" t="s">
        <v>48</v>
      </c>
      <c r="H155" s="49" t="s">
        <v>30</v>
      </c>
      <c r="I155" s="60">
        <f t="shared" ref="I155:I167" si="421">SUMIF($J$23:$FR$23,$I$23,J155:FR155)</f>
        <v>16</v>
      </c>
      <c r="J155" s="61" t="s">
        <v>30</v>
      </c>
      <c r="K155" s="62">
        <f t="shared" si="409"/>
        <v>16</v>
      </c>
      <c r="L155" s="58">
        <v>1</v>
      </c>
      <c r="M155" s="58">
        <v>1</v>
      </c>
      <c r="N155" s="58">
        <v>1</v>
      </c>
      <c r="O155" s="58"/>
      <c r="P155" s="58"/>
      <c r="Q155" s="211"/>
      <c r="R155" s="211"/>
      <c r="S155" s="58"/>
      <c r="T155" s="211"/>
      <c r="U155" s="211"/>
      <c r="V155" s="58"/>
      <c r="W155" s="58"/>
      <c r="X155" s="210">
        <v>2</v>
      </c>
      <c r="Y155" s="58">
        <v>2</v>
      </c>
      <c r="Z155" s="58"/>
      <c r="AA155" s="58">
        <v>2</v>
      </c>
      <c r="AB155" s="58">
        <v>3</v>
      </c>
      <c r="AC155" s="58"/>
      <c r="AD155" s="58"/>
      <c r="AE155" s="58">
        <v>2</v>
      </c>
      <c r="AF155" s="58">
        <v>2</v>
      </c>
      <c r="AG155" s="58"/>
      <c r="AH155" s="58"/>
      <c r="AI155" s="58"/>
      <c r="AJ155" s="58"/>
      <c r="AK155" s="58"/>
      <c r="AL155" s="58"/>
      <c r="AM155" s="58"/>
      <c r="AN155" s="58"/>
      <c r="AO155" s="58"/>
      <c r="AP155" s="58"/>
      <c r="AQ155" s="51">
        <f t="shared" si="410"/>
        <v>0</v>
      </c>
      <c r="AR155" s="178">
        <f t="shared" si="411"/>
        <v>0</v>
      </c>
      <c r="BX155" s="51">
        <f t="shared" si="412"/>
        <v>0</v>
      </c>
      <c r="BY155" s="178">
        <f t="shared" si="413"/>
        <v>0</v>
      </c>
      <c r="DD155" s="51">
        <f t="shared" si="414"/>
        <v>0</v>
      </c>
      <c r="DE155" s="178">
        <f t="shared" si="415"/>
        <v>0</v>
      </c>
      <c r="EK155" s="51">
        <f t="shared" si="416"/>
        <v>0</v>
      </c>
      <c r="EL155" s="178">
        <f t="shared" si="417"/>
        <v>0</v>
      </c>
      <c r="FQ155" s="51">
        <f t="shared" si="418"/>
        <v>0</v>
      </c>
      <c r="FR155" s="178">
        <f t="shared" si="419"/>
        <v>0</v>
      </c>
    </row>
    <row r="156" spans="3:174" ht="21" customHeight="1" x14ac:dyDescent="0.25">
      <c r="C156" s="459">
        <f>IF(D156="","-",SUBTOTAL(3,$D$24:D156))</f>
        <v>45</v>
      </c>
      <c r="D156" s="456" t="s">
        <v>160</v>
      </c>
      <c r="E156" s="498" t="str">
        <f>IFERROR(VLOOKUP(D156,'employee list'!$C:$E,2,0),"-")</f>
        <v>Phạm Kiên Cường</v>
      </c>
      <c r="F156" s="497" t="str">
        <f>IFERROR(VLOOKUP(D156,'employee list'!$C:$E,3,0),"-")</f>
        <v>Outsort</v>
      </c>
      <c r="G156" s="48" t="s">
        <v>44</v>
      </c>
      <c r="H156" s="49" t="s">
        <v>30</v>
      </c>
      <c r="I156" s="50">
        <v>0</v>
      </c>
      <c r="J156" s="51">
        <f t="shared" ref="J156:J187" si="422">COUNTIF(L156:AP156,"X")</f>
        <v>15</v>
      </c>
      <c r="K156" s="52">
        <f t="shared" si="409"/>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t="s">
        <v>135</v>
      </c>
      <c r="AA156" s="48" t="s">
        <v>135</v>
      </c>
      <c r="AB156" s="48" t="s">
        <v>135</v>
      </c>
      <c r="AC156" s="48"/>
      <c r="AD156" s="48"/>
      <c r="AE156" s="48" t="s">
        <v>135</v>
      </c>
      <c r="AF156" s="48" t="s">
        <v>135</v>
      </c>
      <c r="AG156" s="48"/>
      <c r="AH156" s="48"/>
      <c r="AI156" s="48"/>
      <c r="AJ156" s="48"/>
      <c r="AK156" s="48"/>
      <c r="AL156" s="48"/>
      <c r="AM156" s="48"/>
      <c r="AN156" s="48"/>
      <c r="AO156" s="48"/>
      <c r="AP156" s="48"/>
      <c r="AQ156" s="51">
        <f t="shared" si="410"/>
        <v>0</v>
      </c>
      <c r="AR156" s="178">
        <f t="shared" si="411"/>
        <v>0</v>
      </c>
      <c r="BX156" s="51">
        <f t="shared" si="412"/>
        <v>0</v>
      </c>
      <c r="BY156" s="178">
        <f t="shared" si="413"/>
        <v>0</v>
      </c>
      <c r="DD156" s="51">
        <f t="shared" si="414"/>
        <v>0</v>
      </c>
      <c r="DE156" s="178">
        <f t="shared" si="415"/>
        <v>0</v>
      </c>
      <c r="EK156" s="51">
        <f t="shared" si="416"/>
        <v>0</v>
      </c>
      <c r="EL156" s="178">
        <f t="shared" si="417"/>
        <v>0</v>
      </c>
      <c r="FQ156" s="51">
        <f t="shared" si="418"/>
        <v>0</v>
      </c>
      <c r="FR156" s="178">
        <f t="shared" si="419"/>
        <v>0</v>
      </c>
    </row>
    <row r="157" spans="3:174" ht="21" customHeight="1" x14ac:dyDescent="0.25">
      <c r="C157" s="460"/>
      <c r="D157" s="457"/>
      <c r="E157" s="499"/>
      <c r="F157" s="497"/>
      <c r="G157" s="53" t="s">
        <v>47</v>
      </c>
      <c r="H157" s="49" t="s">
        <v>30</v>
      </c>
      <c r="I157" s="55">
        <v>0</v>
      </c>
      <c r="J157" s="56">
        <f t="shared" si="422"/>
        <v>0</v>
      </c>
      <c r="K157" s="57">
        <f t="shared" si="409"/>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0"/>
        <v>0</v>
      </c>
      <c r="AR157" s="178">
        <f t="shared" si="411"/>
        <v>0</v>
      </c>
      <c r="BX157" s="51">
        <f t="shared" si="412"/>
        <v>0</v>
      </c>
      <c r="BY157" s="178">
        <f t="shared" si="413"/>
        <v>0</v>
      </c>
      <c r="DD157" s="51">
        <f t="shared" si="414"/>
        <v>0</v>
      </c>
      <c r="DE157" s="178">
        <f t="shared" si="415"/>
        <v>0</v>
      </c>
      <c r="EK157" s="51">
        <f t="shared" si="416"/>
        <v>0</v>
      </c>
      <c r="EL157" s="178">
        <f t="shared" si="417"/>
        <v>0</v>
      </c>
      <c r="FQ157" s="51">
        <f t="shared" si="418"/>
        <v>0</v>
      </c>
      <c r="FR157" s="178">
        <f t="shared" si="419"/>
        <v>0</v>
      </c>
    </row>
    <row r="158" spans="3:174" ht="21" customHeight="1" x14ac:dyDescent="0.25">
      <c r="C158" s="461"/>
      <c r="D158" s="458"/>
      <c r="E158" s="500"/>
      <c r="F158" s="497"/>
      <c r="G158" s="58" t="s">
        <v>48</v>
      </c>
      <c r="H158" s="49" t="s">
        <v>30</v>
      </c>
      <c r="I158" s="60">
        <f>SUMIF($J$23:$FR$23,$I$23,J158:FR158)</f>
        <v>22</v>
      </c>
      <c r="J158" s="61" t="s">
        <v>30</v>
      </c>
      <c r="K158" s="62">
        <f t="shared" si="409"/>
        <v>22</v>
      </c>
      <c r="L158" s="58">
        <v>2</v>
      </c>
      <c r="M158" s="58">
        <v>2</v>
      </c>
      <c r="N158" s="58">
        <v>3</v>
      </c>
      <c r="O158" s="58"/>
      <c r="P158" s="58"/>
      <c r="Q158" s="211"/>
      <c r="R158" s="211"/>
      <c r="S158" s="211"/>
      <c r="T158" s="211"/>
      <c r="U158" s="211"/>
      <c r="V158" s="58"/>
      <c r="W158" s="58"/>
      <c r="X158" s="210">
        <v>2</v>
      </c>
      <c r="Y158" s="58">
        <v>2</v>
      </c>
      <c r="Z158" s="58">
        <v>2</v>
      </c>
      <c r="AA158" s="58">
        <v>2</v>
      </c>
      <c r="AB158" s="58">
        <v>3</v>
      </c>
      <c r="AC158" s="58"/>
      <c r="AD158" s="58"/>
      <c r="AE158" s="58">
        <v>2</v>
      </c>
      <c r="AF158" s="58">
        <v>2</v>
      </c>
      <c r="AG158" s="58"/>
      <c r="AH158" s="58"/>
      <c r="AI158" s="58"/>
      <c r="AJ158" s="58"/>
      <c r="AK158" s="58"/>
      <c r="AL158" s="58"/>
      <c r="AM158" s="58"/>
      <c r="AN158" s="58"/>
      <c r="AO158" s="58"/>
      <c r="AP158" s="58"/>
      <c r="AQ158" s="51">
        <f t="shared" si="410"/>
        <v>0</v>
      </c>
      <c r="AR158" s="178">
        <f t="shared" si="411"/>
        <v>0</v>
      </c>
      <c r="BX158" s="51">
        <f t="shared" si="412"/>
        <v>0</v>
      </c>
      <c r="BY158" s="178">
        <f t="shared" si="413"/>
        <v>0</v>
      </c>
      <c r="DD158" s="51">
        <f t="shared" si="414"/>
        <v>0</v>
      </c>
      <c r="DE158" s="178">
        <f t="shared" si="415"/>
        <v>0</v>
      </c>
      <c r="EK158" s="51">
        <f t="shared" si="416"/>
        <v>0</v>
      </c>
      <c r="EL158" s="178">
        <f t="shared" si="417"/>
        <v>0</v>
      </c>
      <c r="FQ158" s="51">
        <f t="shared" si="418"/>
        <v>0</v>
      </c>
      <c r="FR158" s="178">
        <f t="shared" si="419"/>
        <v>0</v>
      </c>
    </row>
    <row r="159" spans="3:174" ht="21" customHeight="1" x14ac:dyDescent="0.25">
      <c r="C159" s="459">
        <f>IF(D159="","-",SUBTOTAL(3,$D$24:D159))</f>
        <v>46</v>
      </c>
      <c r="D159" s="456" t="s">
        <v>162</v>
      </c>
      <c r="E159" s="498" t="str">
        <f>IFERROR(VLOOKUP(D159,'employee list'!$C:$E,2,0),"-")</f>
        <v>Trần Đức Mạnh</v>
      </c>
      <c r="F159" s="497" t="str">
        <f>IFERROR(VLOOKUP(D159,'employee list'!$C:$E,3,0),"-")</f>
        <v>Outsort</v>
      </c>
      <c r="G159" s="48" t="s">
        <v>44</v>
      </c>
      <c r="H159" s="49" t="s">
        <v>30</v>
      </c>
      <c r="I159" s="60">
        <f t="shared" si="421"/>
        <v>0</v>
      </c>
      <c r="J159" s="51">
        <f t="shared" si="422"/>
        <v>6</v>
      </c>
      <c r="K159" s="52">
        <f t="shared" si="409"/>
        <v>0</v>
      </c>
      <c r="L159" s="48"/>
      <c r="M159" s="48"/>
      <c r="N159" s="48"/>
      <c r="O159" s="48"/>
      <c r="P159" s="48"/>
      <c r="Q159" s="48"/>
      <c r="R159" s="48"/>
      <c r="S159" s="48"/>
      <c r="T159" s="48"/>
      <c r="U159" s="48"/>
      <c r="V159" s="48"/>
      <c r="W159" s="48"/>
      <c r="X159" s="209" t="s">
        <v>19</v>
      </c>
      <c r="Y159" s="213" t="s">
        <v>135</v>
      </c>
      <c r="Z159" s="48" t="s">
        <v>135</v>
      </c>
      <c r="AA159" s="48" t="s">
        <v>135</v>
      </c>
      <c r="AB159" s="48" t="s">
        <v>135</v>
      </c>
      <c r="AC159" s="48"/>
      <c r="AD159" s="48"/>
      <c r="AE159" s="48" t="s">
        <v>135</v>
      </c>
      <c r="AF159" s="48" t="s">
        <v>135</v>
      </c>
      <c r="AG159" s="48"/>
      <c r="AH159" s="48"/>
      <c r="AI159" s="48"/>
      <c r="AJ159" s="48"/>
      <c r="AK159" s="48"/>
      <c r="AL159" s="48"/>
      <c r="AM159" s="48"/>
      <c r="AN159" s="48"/>
      <c r="AO159" s="48"/>
      <c r="AP159" s="48"/>
      <c r="AQ159" s="51">
        <f t="shared" ref="AQ159:AQ167" si="423">COUNTIF(AS159:BW159,"X")</f>
        <v>0</v>
      </c>
      <c r="AR159" s="178">
        <f t="shared" ref="AR159:AR167" si="424">SUM(AS159:BW159)</f>
        <v>0</v>
      </c>
      <c r="BX159" s="51">
        <f t="shared" ref="BX159:BX167" si="425">COUNTIF(BZ159:DC159,"X")</f>
        <v>0</v>
      </c>
      <c r="BY159" s="178">
        <f t="shared" ref="BY159:BY167" si="426">SUM(BZ159:DC159)</f>
        <v>0</v>
      </c>
      <c r="DD159" s="51">
        <f t="shared" ref="DD159:DD167" si="427">COUNTIF(DF159:EJ159,"X")</f>
        <v>0</v>
      </c>
      <c r="DE159" s="178">
        <f t="shared" ref="DE159:DE167" si="428">SUM(DF159:EJ159)</f>
        <v>0</v>
      </c>
      <c r="EK159" s="51">
        <f t="shared" ref="EK159:EK167" si="429">COUNTIF(EM159:FP159,"X")</f>
        <v>0</v>
      </c>
      <c r="EL159" s="178">
        <f t="shared" ref="EL159:EL167" si="430">SUM(EM159:FP159)</f>
        <v>0</v>
      </c>
      <c r="FQ159" s="51">
        <f t="shared" ref="FQ159:FQ167" si="431">COUNTIF(FS159:GW159,"X")</f>
        <v>0</v>
      </c>
      <c r="FR159" s="178">
        <f t="shared" ref="FR159:FR167" si="432">SUM(FS159:GW159)</f>
        <v>0</v>
      </c>
    </row>
    <row r="160" spans="3:174" ht="21" customHeight="1" x14ac:dyDescent="0.25">
      <c r="C160" s="460"/>
      <c r="D160" s="457"/>
      <c r="E160" s="499"/>
      <c r="F160" s="497"/>
      <c r="G160" s="53" t="s">
        <v>47</v>
      </c>
      <c r="H160" s="49" t="s">
        <v>30</v>
      </c>
      <c r="I160" s="60">
        <f t="shared" si="421"/>
        <v>0</v>
      </c>
      <c r="J160" s="56">
        <f t="shared" si="422"/>
        <v>7</v>
      </c>
      <c r="K160" s="57">
        <f t="shared" si="409"/>
        <v>0</v>
      </c>
      <c r="L160" s="53" t="s">
        <v>135</v>
      </c>
      <c r="M160" s="53" t="s">
        <v>135</v>
      </c>
      <c r="N160" s="53" t="s">
        <v>135</v>
      </c>
      <c r="O160" s="53"/>
      <c r="P160" s="53"/>
      <c r="Q160" s="53" t="s">
        <v>135</v>
      </c>
      <c r="R160" s="53" t="s">
        <v>135</v>
      </c>
      <c r="S160" s="362"/>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23"/>
        <v>0</v>
      </c>
      <c r="AR160" s="178">
        <f t="shared" si="424"/>
        <v>0</v>
      </c>
      <c r="BX160" s="51">
        <f t="shared" si="425"/>
        <v>0</v>
      </c>
      <c r="BY160" s="178">
        <f t="shared" si="426"/>
        <v>0</v>
      </c>
      <c r="DD160" s="51">
        <f t="shared" si="427"/>
        <v>0</v>
      </c>
      <c r="DE160" s="178">
        <f t="shared" si="428"/>
        <v>0</v>
      </c>
      <c r="EK160" s="51">
        <f t="shared" si="429"/>
        <v>0</v>
      </c>
      <c r="EL160" s="178">
        <f t="shared" si="430"/>
        <v>0</v>
      </c>
      <c r="FQ160" s="51">
        <f t="shared" si="431"/>
        <v>0</v>
      </c>
      <c r="FR160" s="178">
        <f t="shared" si="432"/>
        <v>0</v>
      </c>
    </row>
    <row r="161" spans="3:174" ht="21" customHeight="1" x14ac:dyDescent="0.25">
      <c r="C161" s="461"/>
      <c r="D161" s="458"/>
      <c r="E161" s="500"/>
      <c r="F161" s="497"/>
      <c r="G161" s="58" t="s">
        <v>48</v>
      </c>
      <c r="H161" s="49" t="s">
        <v>30</v>
      </c>
      <c r="I161" s="60">
        <f t="shared" si="421"/>
        <v>16</v>
      </c>
      <c r="J161" s="61" t="s">
        <v>30</v>
      </c>
      <c r="K161" s="62">
        <f t="shared" si="409"/>
        <v>16</v>
      </c>
      <c r="L161" s="58">
        <v>1</v>
      </c>
      <c r="M161" s="58">
        <v>1</v>
      </c>
      <c r="N161" s="58">
        <v>1</v>
      </c>
      <c r="O161" s="58"/>
      <c r="P161" s="58"/>
      <c r="Q161" s="211"/>
      <c r="R161" s="211"/>
      <c r="S161" s="58"/>
      <c r="T161" s="211"/>
      <c r="U161" s="211"/>
      <c r="V161" s="58"/>
      <c r="W161" s="58"/>
      <c r="X161" s="58"/>
      <c r="Y161" s="58">
        <v>2</v>
      </c>
      <c r="Z161" s="58">
        <v>2</v>
      </c>
      <c r="AA161" s="58">
        <v>2</v>
      </c>
      <c r="AB161" s="58">
        <v>3</v>
      </c>
      <c r="AC161" s="58"/>
      <c r="AD161" s="58"/>
      <c r="AE161" s="58">
        <v>2</v>
      </c>
      <c r="AF161" s="58">
        <v>2</v>
      </c>
      <c r="AG161" s="58"/>
      <c r="AH161" s="58"/>
      <c r="AI161" s="58"/>
      <c r="AJ161" s="58"/>
      <c r="AK161" s="58"/>
      <c r="AL161" s="58"/>
      <c r="AM161" s="58"/>
      <c r="AN161" s="58"/>
      <c r="AO161" s="58"/>
      <c r="AP161" s="58"/>
      <c r="AQ161" s="51">
        <f t="shared" si="423"/>
        <v>0</v>
      </c>
      <c r="AR161" s="178">
        <f t="shared" si="424"/>
        <v>0</v>
      </c>
      <c r="BX161" s="51">
        <f t="shared" si="425"/>
        <v>0</v>
      </c>
      <c r="BY161" s="178">
        <f t="shared" si="426"/>
        <v>0</v>
      </c>
      <c r="DD161" s="51">
        <f t="shared" si="427"/>
        <v>0</v>
      </c>
      <c r="DE161" s="178">
        <f t="shared" si="428"/>
        <v>0</v>
      </c>
      <c r="EK161" s="51">
        <f t="shared" si="429"/>
        <v>0</v>
      </c>
      <c r="EL161" s="178">
        <f t="shared" si="430"/>
        <v>0</v>
      </c>
      <c r="FQ161" s="51">
        <f t="shared" si="431"/>
        <v>0</v>
      </c>
      <c r="FR161" s="178">
        <f t="shared" si="432"/>
        <v>0</v>
      </c>
    </row>
    <row r="162" spans="3:174" ht="21" customHeight="1" x14ac:dyDescent="0.25">
      <c r="C162" s="459">
        <f>IF(D162="","-",SUBTOTAL(3,$D$24:D162))</f>
        <v>47</v>
      </c>
      <c r="D162" s="456" t="s">
        <v>164</v>
      </c>
      <c r="E162" s="498" t="str">
        <f>IFERROR(VLOOKUP(D162,'employee list'!$C:$E,2,0),"-")</f>
        <v>Bùi Duy Thái</v>
      </c>
      <c r="F162" s="497" t="str">
        <f>IFERROR(VLOOKUP(D162,'employee list'!$C:$E,3,0),"-")</f>
        <v>Outsort</v>
      </c>
      <c r="G162" s="48" t="s">
        <v>44</v>
      </c>
      <c r="H162" s="49" t="s">
        <v>30</v>
      </c>
      <c r="I162" s="50">
        <v>0</v>
      </c>
      <c r="J162" s="51">
        <f t="shared" si="422"/>
        <v>7</v>
      </c>
      <c r="K162" s="52">
        <f t="shared" si="409"/>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209" t="s">
        <v>15</v>
      </c>
      <c r="AF162" s="48" t="s">
        <v>135</v>
      </c>
      <c r="AG162" s="48"/>
      <c r="AH162" s="48"/>
      <c r="AI162" s="48"/>
      <c r="AJ162" s="48"/>
      <c r="AK162" s="48"/>
      <c r="AL162" s="48"/>
      <c r="AM162" s="48"/>
      <c r="AN162" s="48"/>
      <c r="AO162" s="48"/>
      <c r="AP162" s="48"/>
      <c r="AQ162" s="51">
        <f t="shared" si="423"/>
        <v>0</v>
      </c>
      <c r="AR162" s="178">
        <f t="shared" si="424"/>
        <v>0</v>
      </c>
      <c r="BX162" s="51">
        <f t="shared" si="425"/>
        <v>0</v>
      </c>
      <c r="BY162" s="178">
        <f t="shared" si="426"/>
        <v>0</v>
      </c>
      <c r="DD162" s="51">
        <f t="shared" si="427"/>
        <v>0</v>
      </c>
      <c r="DE162" s="178">
        <f t="shared" si="428"/>
        <v>0</v>
      </c>
      <c r="EK162" s="51">
        <f t="shared" si="429"/>
        <v>0</v>
      </c>
      <c r="EL162" s="178">
        <f t="shared" si="430"/>
        <v>0</v>
      </c>
      <c r="FQ162" s="51">
        <f t="shared" si="431"/>
        <v>0</v>
      </c>
      <c r="FR162" s="178">
        <f t="shared" si="432"/>
        <v>0</v>
      </c>
    </row>
    <row r="163" spans="3:174" ht="21" customHeight="1" x14ac:dyDescent="0.25">
      <c r="C163" s="460"/>
      <c r="D163" s="457"/>
      <c r="E163" s="499"/>
      <c r="F163" s="497"/>
      <c r="G163" s="53" t="s">
        <v>47</v>
      </c>
      <c r="H163" s="49" t="s">
        <v>30</v>
      </c>
      <c r="I163" s="55">
        <v>0</v>
      </c>
      <c r="J163" s="56">
        <f t="shared" si="422"/>
        <v>5</v>
      </c>
      <c r="K163" s="57">
        <f t="shared" si="409"/>
        <v>0</v>
      </c>
      <c r="L163" s="53"/>
      <c r="M163" s="53"/>
      <c r="N163" s="53"/>
      <c r="O163" s="53"/>
      <c r="P163" s="53"/>
      <c r="Q163" s="53"/>
      <c r="R163" s="53"/>
      <c r="S163" s="53"/>
      <c r="T163" s="53"/>
      <c r="U163" s="53"/>
      <c r="V163" s="53"/>
      <c r="W163" s="53"/>
      <c r="X163" s="53" t="s">
        <v>135</v>
      </c>
      <c r="Y163" s="53" t="s">
        <v>135</v>
      </c>
      <c r="Z163" s="53" t="s">
        <v>135</v>
      </c>
      <c r="AA163" s="53" t="s">
        <v>135</v>
      </c>
      <c r="AB163" s="53" t="s">
        <v>135</v>
      </c>
      <c r="AC163" s="53"/>
      <c r="AD163" s="53"/>
      <c r="AE163" s="53"/>
      <c r="AF163" s="53"/>
      <c r="AG163" s="53"/>
      <c r="AH163" s="53"/>
      <c r="AI163" s="53"/>
      <c r="AJ163" s="53"/>
      <c r="AK163" s="53"/>
      <c r="AL163" s="53"/>
      <c r="AM163" s="53"/>
      <c r="AN163" s="53"/>
      <c r="AO163" s="53"/>
      <c r="AP163" s="53"/>
      <c r="AQ163" s="51">
        <f t="shared" si="423"/>
        <v>0</v>
      </c>
      <c r="AR163" s="178">
        <f t="shared" si="424"/>
        <v>0</v>
      </c>
      <c r="BX163" s="51">
        <f t="shared" si="425"/>
        <v>0</v>
      </c>
      <c r="BY163" s="178">
        <f t="shared" si="426"/>
        <v>0</v>
      </c>
      <c r="DD163" s="51">
        <f t="shared" si="427"/>
        <v>0</v>
      </c>
      <c r="DE163" s="178">
        <f t="shared" si="428"/>
        <v>0</v>
      </c>
      <c r="EK163" s="51">
        <f t="shared" si="429"/>
        <v>0</v>
      </c>
      <c r="EL163" s="178">
        <f t="shared" si="430"/>
        <v>0</v>
      </c>
      <c r="FQ163" s="51">
        <f t="shared" si="431"/>
        <v>0</v>
      </c>
      <c r="FR163" s="178">
        <f t="shared" si="432"/>
        <v>0</v>
      </c>
    </row>
    <row r="164" spans="3:174" ht="21" customHeight="1" x14ac:dyDescent="0.25">
      <c r="C164" s="461"/>
      <c r="D164" s="458"/>
      <c r="E164" s="500"/>
      <c r="F164" s="497"/>
      <c r="G164" s="58" t="s">
        <v>48</v>
      </c>
      <c r="H164" s="49" t="s">
        <v>30</v>
      </c>
      <c r="I164" s="60">
        <f>SUMIF($J$23:$FR$23,$I$23,J164:FR164)</f>
        <v>12</v>
      </c>
      <c r="J164" s="61" t="s">
        <v>30</v>
      </c>
      <c r="K164" s="62">
        <f t="shared" si="409"/>
        <v>12</v>
      </c>
      <c r="L164" s="58">
        <v>2</v>
      </c>
      <c r="M164" s="58"/>
      <c r="N164" s="58">
        <v>3</v>
      </c>
      <c r="O164" s="58"/>
      <c r="P164" s="58"/>
      <c r="Q164" s="211"/>
      <c r="R164" s="58"/>
      <c r="S164" s="211"/>
      <c r="T164" s="211"/>
      <c r="U164" s="211"/>
      <c r="V164" s="58"/>
      <c r="W164" s="58"/>
      <c r="X164" s="58">
        <v>3</v>
      </c>
      <c r="Y164" s="58">
        <v>1</v>
      </c>
      <c r="Z164" s="58">
        <v>1</v>
      </c>
      <c r="AA164" s="58">
        <v>1</v>
      </c>
      <c r="AB164" s="58">
        <v>1</v>
      </c>
      <c r="AC164" s="58"/>
      <c r="AD164" s="58"/>
      <c r="AE164" s="58"/>
      <c r="AF164" s="211"/>
      <c r="AG164" s="58"/>
      <c r="AH164" s="58"/>
      <c r="AI164" s="58"/>
      <c r="AJ164" s="58"/>
      <c r="AK164" s="58"/>
      <c r="AL164" s="58"/>
      <c r="AM164" s="58"/>
      <c r="AN164" s="58"/>
      <c r="AO164" s="58"/>
      <c r="AP164" s="58"/>
      <c r="AQ164" s="51">
        <f t="shared" si="423"/>
        <v>0</v>
      </c>
      <c r="AR164" s="178">
        <f t="shared" si="424"/>
        <v>0</v>
      </c>
      <c r="BX164" s="51">
        <f t="shared" si="425"/>
        <v>0</v>
      </c>
      <c r="BY164" s="178">
        <f t="shared" si="426"/>
        <v>0</v>
      </c>
      <c r="DD164" s="51">
        <f t="shared" si="427"/>
        <v>0</v>
      </c>
      <c r="DE164" s="178">
        <f t="shared" si="428"/>
        <v>0</v>
      </c>
      <c r="EK164" s="51">
        <f t="shared" si="429"/>
        <v>0</v>
      </c>
      <c r="EL164" s="178">
        <f t="shared" si="430"/>
        <v>0</v>
      </c>
      <c r="FQ164" s="51">
        <f t="shared" si="431"/>
        <v>0</v>
      </c>
      <c r="FR164" s="178">
        <f t="shared" si="432"/>
        <v>0</v>
      </c>
    </row>
    <row r="165" spans="3:174" ht="21" customHeight="1" x14ac:dyDescent="0.25">
      <c r="C165" s="459">
        <f>IF(D165="","-",SUBTOTAL(3,$D$24:D165))</f>
        <v>48</v>
      </c>
      <c r="D165" s="456" t="s">
        <v>166</v>
      </c>
      <c r="E165" s="498" t="str">
        <f>IFERROR(VLOOKUP(D165,'employee list'!$C:$E,2,0),"-")</f>
        <v>Phạm Thị Nhuyên</v>
      </c>
      <c r="F165" s="497" t="str">
        <f>IFERROR(VLOOKUP(D165,'employee list'!$C:$E,3,0),"-")</f>
        <v>Outsort</v>
      </c>
      <c r="G165" s="48" t="s">
        <v>44</v>
      </c>
      <c r="H165" s="49" t="s">
        <v>30</v>
      </c>
      <c r="I165" s="60">
        <f t="shared" si="421"/>
        <v>0</v>
      </c>
      <c r="J165" s="51">
        <f t="shared" si="422"/>
        <v>6</v>
      </c>
      <c r="K165" s="52">
        <f t="shared" si="409"/>
        <v>0</v>
      </c>
      <c r="L165" s="48"/>
      <c r="M165" s="48"/>
      <c r="N165" s="48"/>
      <c r="O165" s="48"/>
      <c r="P165" s="48"/>
      <c r="Q165" s="48"/>
      <c r="R165" s="48"/>
      <c r="S165" s="48"/>
      <c r="T165" s="48"/>
      <c r="U165" s="48"/>
      <c r="V165" s="48"/>
      <c r="W165" s="48"/>
      <c r="X165" s="48" t="s">
        <v>135</v>
      </c>
      <c r="Y165" s="48" t="s">
        <v>135</v>
      </c>
      <c r="Z165" s="209" t="s">
        <v>19</v>
      </c>
      <c r="AA165" s="48" t="s">
        <v>135</v>
      </c>
      <c r="AB165" s="48" t="s">
        <v>135</v>
      </c>
      <c r="AC165" s="48"/>
      <c r="AD165" s="48"/>
      <c r="AE165" s="48" t="s">
        <v>135</v>
      </c>
      <c r="AF165" s="48" t="s">
        <v>135</v>
      </c>
      <c r="AG165" s="48"/>
      <c r="AH165" s="48"/>
      <c r="AI165" s="48"/>
      <c r="AJ165" s="48"/>
      <c r="AK165" s="48"/>
      <c r="AL165" s="48"/>
      <c r="AM165" s="48"/>
      <c r="AN165" s="48"/>
      <c r="AO165" s="48"/>
      <c r="AP165" s="48"/>
      <c r="AQ165" s="51">
        <f t="shared" si="423"/>
        <v>0</v>
      </c>
      <c r="AR165" s="178">
        <f t="shared" si="424"/>
        <v>0</v>
      </c>
      <c r="BX165" s="51">
        <f t="shared" si="425"/>
        <v>0</v>
      </c>
      <c r="BY165" s="178">
        <f t="shared" si="426"/>
        <v>0</v>
      </c>
      <c r="DD165" s="51">
        <f t="shared" si="427"/>
        <v>0</v>
      </c>
      <c r="DE165" s="178">
        <f t="shared" si="428"/>
        <v>0</v>
      </c>
      <c r="EK165" s="51">
        <f t="shared" si="429"/>
        <v>0</v>
      </c>
      <c r="EL165" s="178">
        <f t="shared" si="430"/>
        <v>0</v>
      </c>
      <c r="FQ165" s="51">
        <f t="shared" si="431"/>
        <v>0</v>
      </c>
      <c r="FR165" s="178">
        <f t="shared" si="432"/>
        <v>0</v>
      </c>
    </row>
    <row r="166" spans="3:174" ht="21" customHeight="1" x14ac:dyDescent="0.25">
      <c r="C166" s="460"/>
      <c r="D166" s="457"/>
      <c r="E166" s="499"/>
      <c r="F166" s="497"/>
      <c r="G166" s="53" t="s">
        <v>47</v>
      </c>
      <c r="H166" s="49" t="s">
        <v>30</v>
      </c>
      <c r="I166" s="60">
        <f t="shared" si="421"/>
        <v>0</v>
      </c>
      <c r="J166" s="56">
        <f t="shared" si="422"/>
        <v>7</v>
      </c>
      <c r="K166" s="57">
        <f t="shared" si="409"/>
        <v>0</v>
      </c>
      <c r="L166" s="53" t="s">
        <v>135</v>
      </c>
      <c r="M166" s="53" t="s">
        <v>135</v>
      </c>
      <c r="N166" s="53" t="s">
        <v>135</v>
      </c>
      <c r="O166" s="53"/>
      <c r="P166" s="53"/>
      <c r="Q166" s="53" t="s">
        <v>135</v>
      </c>
      <c r="R166" s="53" t="s">
        <v>135</v>
      </c>
      <c r="S166" s="362"/>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3"/>
        <v>0</v>
      </c>
      <c r="AR166" s="178">
        <f t="shared" si="424"/>
        <v>0</v>
      </c>
      <c r="BX166" s="51">
        <f t="shared" si="425"/>
        <v>0</v>
      </c>
      <c r="BY166" s="178">
        <f t="shared" si="426"/>
        <v>0</v>
      </c>
      <c r="DD166" s="51">
        <f t="shared" si="427"/>
        <v>0</v>
      </c>
      <c r="DE166" s="178">
        <f t="shared" si="428"/>
        <v>0</v>
      </c>
      <c r="EK166" s="51">
        <f t="shared" si="429"/>
        <v>0</v>
      </c>
      <c r="EL166" s="178">
        <f t="shared" si="430"/>
        <v>0</v>
      </c>
      <c r="FQ166" s="51">
        <f t="shared" si="431"/>
        <v>0</v>
      </c>
      <c r="FR166" s="178">
        <f t="shared" si="432"/>
        <v>0</v>
      </c>
    </row>
    <row r="167" spans="3:174" ht="21" customHeight="1" x14ac:dyDescent="0.25">
      <c r="C167" s="461"/>
      <c r="D167" s="458"/>
      <c r="E167" s="500"/>
      <c r="F167" s="497"/>
      <c r="G167" s="58" t="s">
        <v>48</v>
      </c>
      <c r="H167" s="49" t="s">
        <v>30</v>
      </c>
      <c r="I167" s="60">
        <f t="shared" si="421"/>
        <v>16</v>
      </c>
      <c r="J167" s="61" t="s">
        <v>30</v>
      </c>
      <c r="K167" s="62">
        <f t="shared" si="409"/>
        <v>16</v>
      </c>
      <c r="L167" s="58">
        <v>1</v>
      </c>
      <c r="M167" s="58">
        <v>1</v>
      </c>
      <c r="N167" s="58">
        <v>1</v>
      </c>
      <c r="O167" s="58"/>
      <c r="P167" s="58"/>
      <c r="Q167" s="211"/>
      <c r="R167" s="211"/>
      <c r="S167" s="58"/>
      <c r="T167" s="211"/>
      <c r="U167" s="211"/>
      <c r="V167" s="58"/>
      <c r="W167" s="58"/>
      <c r="X167" s="210">
        <v>2</v>
      </c>
      <c r="Y167" s="58">
        <v>2</v>
      </c>
      <c r="Z167" s="58"/>
      <c r="AA167" s="58">
        <v>2</v>
      </c>
      <c r="AB167" s="58">
        <v>3</v>
      </c>
      <c r="AC167" s="58"/>
      <c r="AD167" s="58"/>
      <c r="AE167" s="58">
        <v>2</v>
      </c>
      <c r="AF167" s="58">
        <v>2</v>
      </c>
      <c r="AG167" s="58"/>
      <c r="AH167" s="58"/>
      <c r="AI167" s="58"/>
      <c r="AJ167" s="58"/>
      <c r="AK167" s="58"/>
      <c r="AL167" s="58"/>
      <c r="AM167" s="58"/>
      <c r="AN167" s="58"/>
      <c r="AO167" s="58"/>
      <c r="AP167" s="58"/>
      <c r="AQ167" s="51">
        <f t="shared" si="423"/>
        <v>0</v>
      </c>
      <c r="AR167" s="178">
        <f t="shared" si="424"/>
        <v>0</v>
      </c>
      <c r="BX167" s="51">
        <f t="shared" si="425"/>
        <v>0</v>
      </c>
      <c r="BY167" s="178">
        <f t="shared" si="426"/>
        <v>0</v>
      </c>
      <c r="DD167" s="51">
        <f t="shared" si="427"/>
        <v>0</v>
      </c>
      <c r="DE167" s="178">
        <f t="shared" si="428"/>
        <v>0</v>
      </c>
      <c r="EK167" s="51">
        <f t="shared" si="429"/>
        <v>0</v>
      </c>
      <c r="EL167" s="178">
        <f t="shared" si="430"/>
        <v>0</v>
      </c>
      <c r="FQ167" s="51">
        <f t="shared" si="431"/>
        <v>0</v>
      </c>
      <c r="FR167" s="178">
        <f t="shared" si="432"/>
        <v>0</v>
      </c>
    </row>
    <row r="168" spans="3:174" ht="21" customHeight="1" x14ac:dyDescent="0.25">
      <c r="C168" s="459">
        <f>IF(D168="","-",SUBTOTAL(3,$D$24:D168))</f>
        <v>49</v>
      </c>
      <c r="D168" s="456" t="s">
        <v>168</v>
      </c>
      <c r="E168" s="498" t="str">
        <f>IFERROR(VLOOKUP(D168,'employee list'!$C:$E,2,0),"-")</f>
        <v>Đào Thị Duyên</v>
      </c>
      <c r="F168" s="497" t="str">
        <f>IFERROR(VLOOKUP(D168,'employee list'!$C:$E,3,0),"-")</f>
        <v>Outsort</v>
      </c>
      <c r="G168" s="48" t="s">
        <v>44</v>
      </c>
      <c r="H168" s="49" t="s">
        <v>30</v>
      </c>
      <c r="I168" s="60">
        <f t="shared" ref="I168:I170" si="433">SUMIF($J$23:$FR$23,$I$23,J168:FR168)</f>
        <v>0</v>
      </c>
      <c r="J168" s="51">
        <f t="shared" si="422"/>
        <v>7</v>
      </c>
      <c r="K168" s="52">
        <f t="shared" si="409"/>
        <v>0</v>
      </c>
      <c r="L168" s="48"/>
      <c r="M168" s="48"/>
      <c r="N168" s="48"/>
      <c r="O168" s="48"/>
      <c r="P168" s="48"/>
      <c r="Q168" s="48"/>
      <c r="R168" s="48"/>
      <c r="S168" s="48"/>
      <c r="T168" s="48"/>
      <c r="U168" s="48"/>
      <c r="V168" s="48"/>
      <c r="W168" s="48"/>
      <c r="X168" s="48" t="s">
        <v>135</v>
      </c>
      <c r="Y168" s="48" t="s">
        <v>135</v>
      </c>
      <c r="Z168" s="48" t="s">
        <v>135</v>
      </c>
      <c r="AA168" s="48" t="s">
        <v>135</v>
      </c>
      <c r="AB168" s="48" t="s">
        <v>135</v>
      </c>
      <c r="AC168" s="48"/>
      <c r="AD168" s="48"/>
      <c r="AE168" s="48" t="s">
        <v>135</v>
      </c>
      <c r="AF168" s="48" t="s">
        <v>135</v>
      </c>
      <c r="AG168" s="48"/>
      <c r="AH168" s="48"/>
      <c r="AI168" s="48"/>
      <c r="AJ168" s="48"/>
      <c r="AK168" s="48"/>
      <c r="AL168" s="48"/>
      <c r="AM168" s="48"/>
      <c r="AN168" s="48"/>
      <c r="AO168" s="48"/>
      <c r="AP168" s="48"/>
      <c r="AQ168" s="51">
        <f t="shared" ref="AQ168:AQ188" si="434">COUNTIF(AS168:BW168,"X")</f>
        <v>0</v>
      </c>
      <c r="AR168" s="178">
        <f t="shared" ref="AR168:AR188" si="435">SUM(AS168:BW168)</f>
        <v>0</v>
      </c>
      <c r="BX168" s="51">
        <f t="shared" ref="BX168:BX188" si="436">COUNTIF(BZ168:DC168,"X")</f>
        <v>0</v>
      </c>
      <c r="BY168" s="178">
        <f t="shared" ref="BY168:BY188" si="437">SUM(BZ168:DC168)</f>
        <v>0</v>
      </c>
      <c r="DD168" s="51">
        <f t="shared" ref="DD168:DD188" si="438">COUNTIF(DF168:EJ168,"X")</f>
        <v>0</v>
      </c>
      <c r="DE168" s="178">
        <f t="shared" ref="DE168:DE188" si="439">SUM(DF168:EJ168)</f>
        <v>0</v>
      </c>
      <c r="EK168" s="51">
        <f t="shared" ref="EK168:EK188" si="440">COUNTIF(EM168:FP168,"X")</f>
        <v>0</v>
      </c>
      <c r="EL168" s="178">
        <f t="shared" ref="EL168:EL188" si="441">SUM(EM168:FP168)</f>
        <v>0</v>
      </c>
      <c r="FQ168" s="51">
        <f t="shared" ref="FQ168:FQ188" si="442">COUNTIF(FS168:GW168,"X")</f>
        <v>0</v>
      </c>
      <c r="FR168" s="178">
        <f t="shared" ref="FR168:FR188" si="443">SUM(FS168:GW168)</f>
        <v>0</v>
      </c>
    </row>
    <row r="169" spans="3:174" ht="21" customHeight="1" x14ac:dyDescent="0.25">
      <c r="C169" s="460"/>
      <c r="D169" s="457"/>
      <c r="E169" s="499"/>
      <c r="F169" s="497"/>
      <c r="G169" s="53" t="s">
        <v>47</v>
      </c>
      <c r="H169" s="49" t="s">
        <v>30</v>
      </c>
      <c r="I169" s="60">
        <f t="shared" si="433"/>
        <v>0</v>
      </c>
      <c r="J169" s="56">
        <f t="shared" si="422"/>
        <v>7</v>
      </c>
      <c r="K169" s="57">
        <f t="shared" si="409"/>
        <v>0</v>
      </c>
      <c r="L169" s="53" t="s">
        <v>135</v>
      </c>
      <c r="M169" s="53" t="s">
        <v>135</v>
      </c>
      <c r="N169" s="53" t="s">
        <v>135</v>
      </c>
      <c r="O169" s="53"/>
      <c r="P169" s="53"/>
      <c r="Q169" s="53" t="s">
        <v>135</v>
      </c>
      <c r="R169" s="53" t="s">
        <v>135</v>
      </c>
      <c r="S169" s="362"/>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34"/>
        <v>0</v>
      </c>
      <c r="AR169" s="178">
        <f t="shared" si="435"/>
        <v>0</v>
      </c>
      <c r="BX169" s="51">
        <f t="shared" si="436"/>
        <v>0</v>
      </c>
      <c r="BY169" s="178">
        <f t="shared" si="437"/>
        <v>0</v>
      </c>
      <c r="DD169" s="51">
        <f t="shared" si="438"/>
        <v>0</v>
      </c>
      <c r="DE169" s="178">
        <f t="shared" si="439"/>
        <v>0</v>
      </c>
      <c r="EK169" s="51">
        <f t="shared" si="440"/>
        <v>0</v>
      </c>
      <c r="EL169" s="178">
        <f t="shared" si="441"/>
        <v>0</v>
      </c>
      <c r="FQ169" s="51">
        <f t="shared" si="442"/>
        <v>0</v>
      </c>
      <c r="FR169" s="178">
        <f t="shared" si="443"/>
        <v>0</v>
      </c>
    </row>
    <row r="170" spans="3:174" ht="21" customHeight="1" x14ac:dyDescent="0.25">
      <c r="C170" s="461"/>
      <c r="D170" s="458"/>
      <c r="E170" s="500"/>
      <c r="F170" s="497"/>
      <c r="G170" s="58" t="s">
        <v>48</v>
      </c>
      <c r="H170" s="49" t="s">
        <v>30</v>
      </c>
      <c r="I170" s="60">
        <f t="shared" si="433"/>
        <v>18</v>
      </c>
      <c r="J170" s="61" t="s">
        <v>30</v>
      </c>
      <c r="K170" s="62">
        <f t="shared" si="409"/>
        <v>18</v>
      </c>
      <c r="L170" s="58">
        <v>1</v>
      </c>
      <c r="M170" s="58">
        <v>1</v>
      </c>
      <c r="N170" s="58">
        <v>1</v>
      </c>
      <c r="O170" s="58"/>
      <c r="P170" s="58"/>
      <c r="Q170" s="211"/>
      <c r="R170" s="211"/>
      <c r="S170" s="58"/>
      <c r="T170" s="211"/>
      <c r="U170" s="211"/>
      <c r="V170" s="58"/>
      <c r="W170" s="58"/>
      <c r="X170" s="210">
        <v>2</v>
      </c>
      <c r="Y170" s="58">
        <v>2</v>
      </c>
      <c r="Z170" s="58">
        <v>2</v>
      </c>
      <c r="AA170" s="58">
        <v>2</v>
      </c>
      <c r="AB170" s="58">
        <v>3</v>
      </c>
      <c r="AC170" s="58"/>
      <c r="AD170" s="58"/>
      <c r="AE170" s="58">
        <v>2</v>
      </c>
      <c r="AF170" s="58">
        <v>2</v>
      </c>
      <c r="AG170" s="58"/>
      <c r="AH170" s="58"/>
      <c r="AI170" s="58"/>
      <c r="AJ170" s="58"/>
      <c r="AK170" s="58"/>
      <c r="AL170" s="58"/>
      <c r="AM170" s="58"/>
      <c r="AN170" s="58"/>
      <c r="AO170" s="58"/>
      <c r="AP170" s="58"/>
      <c r="AQ170" s="51">
        <f t="shared" si="434"/>
        <v>0</v>
      </c>
      <c r="AR170" s="178">
        <f t="shared" si="435"/>
        <v>0</v>
      </c>
      <c r="BX170" s="51">
        <f t="shared" si="436"/>
        <v>0</v>
      </c>
      <c r="BY170" s="178">
        <f t="shared" si="437"/>
        <v>0</v>
      </c>
      <c r="DD170" s="51">
        <f t="shared" si="438"/>
        <v>0</v>
      </c>
      <c r="DE170" s="178">
        <f t="shared" si="439"/>
        <v>0</v>
      </c>
      <c r="EK170" s="51">
        <f t="shared" si="440"/>
        <v>0</v>
      </c>
      <c r="EL170" s="178">
        <f t="shared" si="441"/>
        <v>0</v>
      </c>
      <c r="FQ170" s="51">
        <f t="shared" si="442"/>
        <v>0</v>
      </c>
      <c r="FR170" s="178">
        <f t="shared" si="443"/>
        <v>0</v>
      </c>
    </row>
    <row r="171" spans="3:174" ht="21" customHeight="1" x14ac:dyDescent="0.25">
      <c r="C171" s="459">
        <f>IF(D171="","-",SUBTOTAL(3,$D$24:D171))</f>
        <v>50</v>
      </c>
      <c r="D171" s="456" t="s">
        <v>170</v>
      </c>
      <c r="E171" s="498" t="str">
        <f>IFERROR(VLOOKUP(D171,'employee list'!$C:$E,2,0),"-")</f>
        <v>Vũ Văn Huy</v>
      </c>
      <c r="F171" s="497" t="str">
        <f>IFERROR(VLOOKUP(D171,'employee list'!$C:$E,3,0),"-")</f>
        <v>Outsort</v>
      </c>
      <c r="G171" s="48" t="s">
        <v>44</v>
      </c>
      <c r="H171" s="49" t="s">
        <v>30</v>
      </c>
      <c r="I171" s="50">
        <v>0</v>
      </c>
      <c r="J171" s="51">
        <f t="shared" si="422"/>
        <v>8</v>
      </c>
      <c r="K171" s="52">
        <f t="shared" si="409"/>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209" t="s">
        <v>19</v>
      </c>
      <c r="AF171" s="48" t="s">
        <v>135</v>
      </c>
      <c r="AG171" s="48"/>
      <c r="AH171" s="48"/>
      <c r="AI171" s="48"/>
      <c r="AJ171" s="48"/>
      <c r="AK171" s="48"/>
      <c r="AL171" s="48"/>
      <c r="AM171" s="48"/>
      <c r="AN171" s="48"/>
      <c r="AO171" s="48"/>
      <c r="AP171" s="48"/>
      <c r="AQ171" s="51">
        <f t="shared" si="434"/>
        <v>0</v>
      </c>
      <c r="AR171" s="178">
        <f t="shared" si="435"/>
        <v>0</v>
      </c>
      <c r="BX171" s="51">
        <f t="shared" si="436"/>
        <v>0</v>
      </c>
      <c r="BY171" s="178">
        <f t="shared" si="437"/>
        <v>0</v>
      </c>
      <c r="DD171" s="51">
        <f t="shared" si="438"/>
        <v>0</v>
      </c>
      <c r="DE171" s="178">
        <f t="shared" si="439"/>
        <v>0</v>
      </c>
      <c r="EK171" s="51">
        <f t="shared" si="440"/>
        <v>0</v>
      </c>
      <c r="EL171" s="178">
        <f t="shared" si="441"/>
        <v>0</v>
      </c>
      <c r="FQ171" s="51">
        <f t="shared" si="442"/>
        <v>0</v>
      </c>
      <c r="FR171" s="178">
        <f t="shared" si="443"/>
        <v>0</v>
      </c>
    </row>
    <row r="172" spans="3:174" ht="21" customHeight="1" x14ac:dyDescent="0.25">
      <c r="C172" s="460"/>
      <c r="D172" s="457"/>
      <c r="E172" s="499"/>
      <c r="F172" s="497"/>
      <c r="G172" s="53" t="s">
        <v>47</v>
      </c>
      <c r="H172" s="49" t="s">
        <v>30</v>
      </c>
      <c r="I172" s="55">
        <v>0</v>
      </c>
      <c r="J172" s="56">
        <f t="shared" si="422"/>
        <v>5</v>
      </c>
      <c r="K172" s="57">
        <f t="shared" si="409"/>
        <v>0</v>
      </c>
      <c r="L172" s="53"/>
      <c r="M172" s="53"/>
      <c r="N172" s="53"/>
      <c r="O172" s="53"/>
      <c r="P172" s="53"/>
      <c r="Q172" s="53"/>
      <c r="R172" s="53"/>
      <c r="S172" s="53"/>
      <c r="T172" s="53"/>
      <c r="U172" s="53"/>
      <c r="V172" s="53"/>
      <c r="W172" s="53"/>
      <c r="X172" s="53" t="s">
        <v>135</v>
      </c>
      <c r="Y172" s="53" t="s">
        <v>135</v>
      </c>
      <c r="Z172" s="53" t="s">
        <v>135</v>
      </c>
      <c r="AA172" s="53" t="s">
        <v>135</v>
      </c>
      <c r="AB172" s="53" t="s">
        <v>135</v>
      </c>
      <c r="AC172" s="53"/>
      <c r="AD172" s="53"/>
      <c r="AE172" s="53"/>
      <c r="AF172" s="53"/>
      <c r="AG172" s="53"/>
      <c r="AH172" s="53"/>
      <c r="AI172" s="53"/>
      <c r="AJ172" s="53"/>
      <c r="AK172" s="53"/>
      <c r="AL172" s="53"/>
      <c r="AM172" s="53"/>
      <c r="AN172" s="53"/>
      <c r="AO172" s="53"/>
      <c r="AP172" s="53"/>
      <c r="AQ172" s="51">
        <f t="shared" si="434"/>
        <v>0</v>
      </c>
      <c r="AR172" s="178">
        <f t="shared" si="435"/>
        <v>0</v>
      </c>
      <c r="BX172" s="51">
        <f t="shared" si="436"/>
        <v>0</v>
      </c>
      <c r="BY172" s="178">
        <f t="shared" si="437"/>
        <v>0</v>
      </c>
      <c r="DD172" s="51">
        <f t="shared" si="438"/>
        <v>0</v>
      </c>
      <c r="DE172" s="178">
        <f t="shared" si="439"/>
        <v>0</v>
      </c>
      <c r="EK172" s="51">
        <f t="shared" si="440"/>
        <v>0</v>
      </c>
      <c r="EL172" s="178">
        <f t="shared" si="441"/>
        <v>0</v>
      </c>
      <c r="FQ172" s="51">
        <f t="shared" si="442"/>
        <v>0</v>
      </c>
      <c r="FR172" s="178">
        <f t="shared" si="443"/>
        <v>0</v>
      </c>
    </row>
    <row r="173" spans="3:174" ht="21" customHeight="1" x14ac:dyDescent="0.25">
      <c r="C173" s="461"/>
      <c r="D173" s="458"/>
      <c r="E173" s="500"/>
      <c r="F173" s="497"/>
      <c r="G173" s="58" t="s">
        <v>48</v>
      </c>
      <c r="H173" s="49" t="s">
        <v>30</v>
      </c>
      <c r="I173" s="60">
        <f t="shared" ref="I173" si="444">SUMIF($J$23:$FR$23,$I$23,J173:FR173)</f>
        <v>16</v>
      </c>
      <c r="J173" s="61" t="s">
        <v>30</v>
      </c>
      <c r="K173" s="62">
        <f t="shared" si="409"/>
        <v>16</v>
      </c>
      <c r="L173" s="58">
        <v>2</v>
      </c>
      <c r="M173" s="58">
        <v>2</v>
      </c>
      <c r="N173" s="58">
        <v>3</v>
      </c>
      <c r="O173" s="58"/>
      <c r="P173" s="58"/>
      <c r="Q173" s="58"/>
      <c r="R173" s="211"/>
      <c r="S173" s="211"/>
      <c r="T173" s="211"/>
      <c r="U173" s="211"/>
      <c r="V173" s="58"/>
      <c r="W173" s="58"/>
      <c r="X173" s="58">
        <v>3</v>
      </c>
      <c r="Y173" s="58">
        <v>1</v>
      </c>
      <c r="Z173" s="58">
        <v>1</v>
      </c>
      <c r="AA173" s="58">
        <v>1</v>
      </c>
      <c r="AB173" s="58">
        <v>1</v>
      </c>
      <c r="AC173" s="58"/>
      <c r="AD173" s="58"/>
      <c r="AE173" s="58"/>
      <c r="AF173" s="58">
        <v>2</v>
      </c>
      <c r="AG173" s="58"/>
      <c r="AH173" s="58"/>
      <c r="AI173" s="58"/>
      <c r="AJ173" s="58"/>
      <c r="AK173" s="58"/>
      <c r="AL173" s="58"/>
      <c r="AM173" s="58"/>
      <c r="AN173" s="58"/>
      <c r="AO173" s="58"/>
      <c r="AP173" s="58"/>
      <c r="AQ173" s="51">
        <f t="shared" si="434"/>
        <v>0</v>
      </c>
      <c r="AR173" s="178">
        <f t="shared" si="435"/>
        <v>0</v>
      </c>
      <c r="BX173" s="51">
        <f t="shared" si="436"/>
        <v>0</v>
      </c>
      <c r="BY173" s="178">
        <f t="shared" si="437"/>
        <v>0</v>
      </c>
      <c r="DD173" s="51">
        <f t="shared" si="438"/>
        <v>0</v>
      </c>
      <c r="DE173" s="178">
        <f t="shared" si="439"/>
        <v>0</v>
      </c>
      <c r="EK173" s="51">
        <f t="shared" si="440"/>
        <v>0</v>
      </c>
      <c r="EL173" s="178">
        <f t="shared" si="441"/>
        <v>0</v>
      </c>
      <c r="FQ173" s="51">
        <f t="shared" si="442"/>
        <v>0</v>
      </c>
      <c r="FR173" s="178">
        <f t="shared" si="443"/>
        <v>0</v>
      </c>
    </row>
    <row r="174" spans="3:174" ht="21" customHeight="1" x14ac:dyDescent="0.25">
      <c r="C174" s="459">
        <f>IF(D174="","-",SUBTOTAL(3,$D$24:D174))</f>
        <v>51</v>
      </c>
      <c r="D174" s="456" t="s">
        <v>172</v>
      </c>
      <c r="E174" s="498" t="str">
        <f>IFERROR(VLOOKUP(D174,'employee list'!$C:$E,2,0),"-")</f>
        <v>Đoàn Văn Thành</v>
      </c>
      <c r="F174" s="497" t="str">
        <f>IFERROR(VLOOKUP(D174,'employee list'!$C:$E,3,0),"-")</f>
        <v>Outsort</v>
      </c>
      <c r="G174" s="48" t="s">
        <v>44</v>
      </c>
      <c r="H174" s="49" t="s">
        <v>30</v>
      </c>
      <c r="I174" s="50">
        <v>0</v>
      </c>
      <c r="J174" s="51">
        <f t="shared" si="422"/>
        <v>12</v>
      </c>
      <c r="K174" s="52">
        <f t="shared" si="409"/>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209" t="s">
        <v>15</v>
      </c>
      <c r="AA174" s="48" t="s">
        <v>135</v>
      </c>
      <c r="AB174" s="209" t="s">
        <v>15</v>
      </c>
      <c r="AC174" s="48"/>
      <c r="AD174" s="48"/>
      <c r="AE174" s="48" t="s">
        <v>135</v>
      </c>
      <c r="AF174" s="48" t="s">
        <v>135</v>
      </c>
      <c r="AG174" s="48"/>
      <c r="AH174" s="48"/>
      <c r="AI174" s="48"/>
      <c r="AJ174" s="48"/>
      <c r="AK174" s="48"/>
      <c r="AL174" s="48"/>
      <c r="AM174" s="48"/>
      <c r="AN174" s="48"/>
      <c r="AO174" s="48"/>
      <c r="AP174" s="48"/>
      <c r="AQ174" s="51">
        <f t="shared" si="434"/>
        <v>0</v>
      </c>
      <c r="AR174" s="178">
        <f t="shared" si="435"/>
        <v>0</v>
      </c>
      <c r="BX174" s="51">
        <f t="shared" si="436"/>
        <v>0</v>
      </c>
      <c r="BY174" s="178">
        <f t="shared" si="437"/>
        <v>0</v>
      </c>
      <c r="DD174" s="51">
        <f t="shared" si="438"/>
        <v>0</v>
      </c>
      <c r="DE174" s="178">
        <f t="shared" si="439"/>
        <v>0</v>
      </c>
      <c r="EK174" s="51">
        <f t="shared" si="440"/>
        <v>0</v>
      </c>
      <c r="EL174" s="178">
        <f t="shared" si="441"/>
        <v>0</v>
      </c>
      <c r="FQ174" s="51">
        <f t="shared" si="442"/>
        <v>0</v>
      </c>
      <c r="FR174" s="178">
        <f t="shared" si="443"/>
        <v>0</v>
      </c>
    </row>
    <row r="175" spans="3:174" ht="21" customHeight="1" x14ac:dyDescent="0.25">
      <c r="C175" s="460"/>
      <c r="D175" s="457"/>
      <c r="E175" s="499"/>
      <c r="F175" s="497"/>
      <c r="G175" s="53" t="s">
        <v>47</v>
      </c>
      <c r="H175" s="49" t="s">
        <v>30</v>
      </c>
      <c r="I175" s="55">
        <v>0</v>
      </c>
      <c r="J175" s="56">
        <f t="shared" si="422"/>
        <v>0</v>
      </c>
      <c r="K175" s="57">
        <f t="shared" si="409"/>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4"/>
        <v>0</v>
      </c>
      <c r="AR175" s="178">
        <f t="shared" si="435"/>
        <v>0</v>
      </c>
      <c r="BX175" s="51">
        <f t="shared" si="436"/>
        <v>0</v>
      </c>
      <c r="BY175" s="178">
        <f t="shared" si="437"/>
        <v>0</v>
      </c>
      <c r="DD175" s="51">
        <f t="shared" si="438"/>
        <v>0</v>
      </c>
      <c r="DE175" s="178">
        <f t="shared" si="439"/>
        <v>0</v>
      </c>
      <c r="EK175" s="51">
        <f t="shared" si="440"/>
        <v>0</v>
      </c>
      <c r="EL175" s="178">
        <f t="shared" si="441"/>
        <v>0</v>
      </c>
      <c r="FQ175" s="51">
        <f t="shared" si="442"/>
        <v>0</v>
      </c>
      <c r="FR175" s="178">
        <f t="shared" si="443"/>
        <v>0</v>
      </c>
    </row>
    <row r="176" spans="3:174" ht="21" customHeight="1" x14ac:dyDescent="0.25">
      <c r="C176" s="461"/>
      <c r="D176" s="458"/>
      <c r="E176" s="500"/>
      <c r="F176" s="497"/>
      <c r="G176" s="58" t="s">
        <v>48</v>
      </c>
      <c r="H176" s="49" t="s">
        <v>30</v>
      </c>
      <c r="I176" s="60">
        <f t="shared" ref="I176" si="445">SUMIF($J$23:$FR$23,$I$23,J176:FR176)</f>
        <v>17</v>
      </c>
      <c r="J176" s="61" t="s">
        <v>30</v>
      </c>
      <c r="K176" s="62">
        <f t="shared" si="409"/>
        <v>17</v>
      </c>
      <c r="L176" s="58">
        <v>2</v>
      </c>
      <c r="M176" s="58">
        <v>2</v>
      </c>
      <c r="N176" s="58">
        <v>3</v>
      </c>
      <c r="O176" s="58"/>
      <c r="P176" s="58"/>
      <c r="Q176" s="211"/>
      <c r="R176" s="211"/>
      <c r="S176" s="58"/>
      <c r="T176" s="211"/>
      <c r="U176" s="211"/>
      <c r="V176" s="58"/>
      <c r="W176" s="58"/>
      <c r="X176" s="210">
        <v>2</v>
      </c>
      <c r="Y176" s="58">
        <v>2</v>
      </c>
      <c r="Z176" s="58"/>
      <c r="AA176" s="58">
        <v>2</v>
      </c>
      <c r="AB176" s="58"/>
      <c r="AC176" s="58"/>
      <c r="AD176" s="58"/>
      <c r="AE176" s="58">
        <v>2</v>
      </c>
      <c r="AF176" s="58">
        <v>2</v>
      </c>
      <c r="AG176" s="58"/>
      <c r="AH176" s="58"/>
      <c r="AI176" s="58"/>
      <c r="AJ176" s="58"/>
      <c r="AK176" s="58"/>
      <c r="AL176" s="58"/>
      <c r="AM176" s="58"/>
      <c r="AN176" s="58"/>
      <c r="AO176" s="58"/>
      <c r="AP176" s="58"/>
      <c r="AQ176" s="51">
        <f t="shared" si="434"/>
        <v>0</v>
      </c>
      <c r="AR176" s="178">
        <f t="shared" si="435"/>
        <v>0</v>
      </c>
      <c r="BX176" s="51">
        <f t="shared" si="436"/>
        <v>0</v>
      </c>
      <c r="BY176" s="178">
        <f t="shared" si="437"/>
        <v>0</v>
      </c>
      <c r="DD176" s="51">
        <f t="shared" si="438"/>
        <v>0</v>
      </c>
      <c r="DE176" s="178">
        <f t="shared" si="439"/>
        <v>0</v>
      </c>
      <c r="EK176" s="51">
        <f t="shared" si="440"/>
        <v>0</v>
      </c>
      <c r="EL176" s="178">
        <f t="shared" si="441"/>
        <v>0</v>
      </c>
      <c r="FQ176" s="51">
        <f t="shared" si="442"/>
        <v>0</v>
      </c>
      <c r="FR176" s="178">
        <f t="shared" si="443"/>
        <v>0</v>
      </c>
    </row>
    <row r="177" spans="3:174" ht="21" customHeight="1" x14ac:dyDescent="0.25">
      <c r="C177" s="459">
        <f>IF(D177="","-",SUBTOTAL(3,$D$24:D177))</f>
        <v>52</v>
      </c>
      <c r="D177" s="456" t="s">
        <v>175</v>
      </c>
      <c r="E177" s="501" t="str">
        <f>IFERROR(VLOOKUP(D177,'employee list'!$C:$E,2,0),"-")</f>
        <v>Huỳnh Thanh Phong</v>
      </c>
      <c r="F177" s="497" t="str">
        <f>IFERROR(VLOOKUP(D177,'employee list'!$C:$E,3,0),"-")</f>
        <v>Outsort</v>
      </c>
      <c r="G177" s="48" t="s">
        <v>44</v>
      </c>
      <c r="H177" s="49" t="s">
        <v>30</v>
      </c>
      <c r="I177" s="50">
        <v>0</v>
      </c>
      <c r="J177" s="51">
        <f t="shared" si="422"/>
        <v>8</v>
      </c>
      <c r="K177" s="52">
        <f t="shared" si="409"/>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4"/>
        <v>0</v>
      </c>
      <c r="AR177" s="178">
        <f t="shared" si="435"/>
        <v>0</v>
      </c>
      <c r="BX177" s="51">
        <f t="shared" si="436"/>
        <v>0</v>
      </c>
      <c r="BY177" s="178">
        <f t="shared" si="437"/>
        <v>0</v>
      </c>
      <c r="DD177" s="51">
        <f t="shared" si="438"/>
        <v>0</v>
      </c>
      <c r="DE177" s="178">
        <f t="shared" si="439"/>
        <v>0</v>
      </c>
      <c r="EK177" s="51">
        <f t="shared" si="440"/>
        <v>0</v>
      </c>
      <c r="EL177" s="178">
        <f t="shared" si="441"/>
        <v>0</v>
      </c>
      <c r="FQ177" s="51">
        <f t="shared" si="442"/>
        <v>0</v>
      </c>
      <c r="FR177" s="178">
        <f t="shared" si="443"/>
        <v>0</v>
      </c>
    </row>
    <row r="178" spans="3:174" ht="21" customHeight="1" x14ac:dyDescent="0.25">
      <c r="C178" s="460"/>
      <c r="D178" s="457"/>
      <c r="E178" s="502"/>
      <c r="F178" s="497"/>
      <c r="G178" s="53" t="s">
        <v>47</v>
      </c>
      <c r="H178" s="49" t="s">
        <v>30</v>
      </c>
      <c r="I178" s="55">
        <v>0</v>
      </c>
      <c r="J178" s="56">
        <f t="shared" si="422"/>
        <v>7</v>
      </c>
      <c r="K178" s="57">
        <f t="shared" si="409"/>
        <v>0</v>
      </c>
      <c r="L178" s="53"/>
      <c r="M178" s="53"/>
      <c r="N178" s="53"/>
      <c r="O178" s="53"/>
      <c r="P178" s="53"/>
      <c r="Q178" s="53"/>
      <c r="R178" s="53"/>
      <c r="S178" s="53"/>
      <c r="T178" s="53"/>
      <c r="U178" s="53"/>
      <c r="V178" s="53"/>
      <c r="W178" s="53"/>
      <c r="X178" s="53" t="s">
        <v>135</v>
      </c>
      <c r="Y178" s="53" t="s">
        <v>135</v>
      </c>
      <c r="Z178" s="53" t="s">
        <v>135</v>
      </c>
      <c r="AA178" s="53" t="s">
        <v>135</v>
      </c>
      <c r="AB178" s="53" t="s">
        <v>135</v>
      </c>
      <c r="AC178" s="53"/>
      <c r="AD178" s="53"/>
      <c r="AE178" s="53" t="s">
        <v>135</v>
      </c>
      <c r="AF178" s="53" t="s">
        <v>135</v>
      </c>
      <c r="AG178" s="53"/>
      <c r="AH178" s="53"/>
      <c r="AI178" s="53"/>
      <c r="AJ178" s="53"/>
      <c r="AK178" s="53"/>
      <c r="AL178" s="53"/>
      <c r="AM178" s="53"/>
      <c r="AN178" s="53"/>
      <c r="AO178" s="53"/>
      <c r="AP178" s="53"/>
      <c r="AQ178" s="51">
        <f t="shared" si="434"/>
        <v>0</v>
      </c>
      <c r="AR178" s="178">
        <f t="shared" si="435"/>
        <v>0</v>
      </c>
      <c r="BX178" s="51">
        <f t="shared" si="436"/>
        <v>0</v>
      </c>
      <c r="BY178" s="178">
        <f t="shared" si="437"/>
        <v>0</v>
      </c>
      <c r="DD178" s="51">
        <f t="shared" si="438"/>
        <v>0</v>
      </c>
      <c r="DE178" s="178">
        <f t="shared" si="439"/>
        <v>0</v>
      </c>
      <c r="EK178" s="51">
        <f t="shared" si="440"/>
        <v>0</v>
      </c>
      <c r="EL178" s="178">
        <f t="shared" si="441"/>
        <v>0</v>
      </c>
      <c r="FQ178" s="51">
        <f t="shared" si="442"/>
        <v>0</v>
      </c>
      <c r="FR178" s="178">
        <f t="shared" si="443"/>
        <v>0</v>
      </c>
    </row>
    <row r="179" spans="3:174" ht="21" customHeight="1" x14ac:dyDescent="0.25">
      <c r="C179" s="461"/>
      <c r="D179" s="458"/>
      <c r="E179" s="503"/>
      <c r="F179" s="497"/>
      <c r="G179" s="58" t="s">
        <v>48</v>
      </c>
      <c r="H179" s="49" t="s">
        <v>30</v>
      </c>
      <c r="I179" s="60">
        <f t="shared" ref="I179" si="446">SUMIF($J$23:$FR$23,$I$23,J179:FR179)</f>
        <v>18</v>
      </c>
      <c r="J179" s="61" t="s">
        <v>30</v>
      </c>
      <c r="K179" s="62">
        <f t="shared" si="409"/>
        <v>18</v>
      </c>
      <c r="L179" s="58">
        <v>2</v>
      </c>
      <c r="M179" s="58">
        <v>2</v>
      </c>
      <c r="N179" s="58">
        <v>3</v>
      </c>
      <c r="O179" s="58"/>
      <c r="P179" s="58"/>
      <c r="Q179" s="211"/>
      <c r="R179" s="211"/>
      <c r="S179" s="211"/>
      <c r="T179" s="211"/>
      <c r="U179" s="211"/>
      <c r="V179" s="58"/>
      <c r="W179" s="58"/>
      <c r="X179" s="58">
        <v>3</v>
      </c>
      <c r="Y179" s="58">
        <v>1</v>
      </c>
      <c r="Z179" s="58">
        <v>1</v>
      </c>
      <c r="AA179" s="58">
        <v>1</v>
      </c>
      <c r="AB179" s="58">
        <v>1</v>
      </c>
      <c r="AC179" s="58"/>
      <c r="AD179" s="58"/>
      <c r="AE179" s="58">
        <v>3</v>
      </c>
      <c r="AF179" s="58">
        <v>1</v>
      </c>
      <c r="AG179" s="58"/>
      <c r="AH179" s="58"/>
      <c r="AI179" s="58"/>
      <c r="AJ179" s="58"/>
      <c r="AK179" s="58"/>
      <c r="AL179" s="58"/>
      <c r="AM179" s="58"/>
      <c r="AN179" s="58"/>
      <c r="AO179" s="58"/>
      <c r="AP179" s="58"/>
      <c r="AQ179" s="51">
        <f t="shared" si="434"/>
        <v>0</v>
      </c>
      <c r="AR179" s="178">
        <f t="shared" si="435"/>
        <v>0</v>
      </c>
      <c r="BX179" s="51">
        <f t="shared" si="436"/>
        <v>0</v>
      </c>
      <c r="BY179" s="178">
        <f t="shared" si="437"/>
        <v>0</v>
      </c>
      <c r="DD179" s="51">
        <f t="shared" si="438"/>
        <v>0</v>
      </c>
      <c r="DE179" s="178">
        <f t="shared" si="439"/>
        <v>0</v>
      </c>
      <c r="EK179" s="51">
        <f t="shared" si="440"/>
        <v>0</v>
      </c>
      <c r="EL179" s="178">
        <f t="shared" si="441"/>
        <v>0</v>
      </c>
      <c r="FQ179" s="51">
        <f t="shared" si="442"/>
        <v>0</v>
      </c>
      <c r="FR179" s="178">
        <f t="shared" si="443"/>
        <v>0</v>
      </c>
    </row>
    <row r="180" spans="3:174" ht="21" customHeight="1" x14ac:dyDescent="0.25">
      <c r="C180" s="459">
        <f>IF(D180="","-",SUBTOTAL(3,$D$24:D180))</f>
        <v>53</v>
      </c>
      <c r="D180" s="456" t="s">
        <v>177</v>
      </c>
      <c r="E180" s="498" t="str">
        <f>IFERROR(VLOOKUP(D180,'employee list'!$C:$E,2,0),"-")</f>
        <v>Nguyễn Thùy Trang</v>
      </c>
      <c r="F180" s="497" t="str">
        <f>IFERROR(VLOOKUP(D180,'employee list'!$C:$E,3,0),"-")</f>
        <v>Outsort</v>
      </c>
      <c r="G180" s="48" t="s">
        <v>44</v>
      </c>
      <c r="H180" s="49" t="s">
        <v>30</v>
      </c>
      <c r="I180" s="50">
        <v>0</v>
      </c>
      <c r="J180" s="51">
        <f t="shared" si="422"/>
        <v>14</v>
      </c>
      <c r="K180" s="52">
        <f t="shared" si="409"/>
        <v>0</v>
      </c>
      <c r="L180" s="48" t="s">
        <v>135</v>
      </c>
      <c r="M180" s="48" t="s">
        <v>135</v>
      </c>
      <c r="N180" s="48" t="s">
        <v>135</v>
      </c>
      <c r="O180" s="48"/>
      <c r="P180" s="48"/>
      <c r="Q180" s="48" t="s">
        <v>135</v>
      </c>
      <c r="R180" s="165" t="s">
        <v>135</v>
      </c>
      <c r="S180" s="48" t="s">
        <v>135</v>
      </c>
      <c r="T180" s="48" t="s">
        <v>135</v>
      </c>
      <c r="U180" s="48" t="s">
        <v>135</v>
      </c>
      <c r="V180" s="48"/>
      <c r="W180" s="48"/>
      <c r="X180" s="209" t="s">
        <v>19</v>
      </c>
      <c r="Y180" s="48" t="s">
        <v>135</v>
      </c>
      <c r="Z180" s="48" t="s">
        <v>135</v>
      </c>
      <c r="AA180" s="48" t="s">
        <v>135</v>
      </c>
      <c r="AB180" s="48" t="s">
        <v>135</v>
      </c>
      <c r="AC180" s="48"/>
      <c r="AD180" s="48"/>
      <c r="AE180" s="48" t="s">
        <v>135</v>
      </c>
      <c r="AF180" s="48" t="s">
        <v>135</v>
      </c>
      <c r="AG180" s="48"/>
      <c r="AH180" s="48"/>
      <c r="AI180" s="48"/>
      <c r="AJ180" s="48"/>
      <c r="AK180" s="48"/>
      <c r="AL180" s="48"/>
      <c r="AM180" s="48"/>
      <c r="AN180" s="48"/>
      <c r="AO180" s="48"/>
      <c r="AP180" s="48"/>
      <c r="AQ180" s="51">
        <f t="shared" si="434"/>
        <v>0</v>
      </c>
      <c r="AR180" s="178">
        <f t="shared" si="435"/>
        <v>0</v>
      </c>
      <c r="BX180" s="51">
        <f t="shared" si="436"/>
        <v>0</v>
      </c>
      <c r="BY180" s="178">
        <f t="shared" si="437"/>
        <v>0</v>
      </c>
      <c r="DD180" s="51">
        <f t="shared" si="438"/>
        <v>0</v>
      </c>
      <c r="DE180" s="178">
        <f t="shared" si="439"/>
        <v>0</v>
      </c>
      <c r="EK180" s="51">
        <f t="shared" si="440"/>
        <v>0</v>
      </c>
      <c r="EL180" s="178">
        <f t="shared" si="441"/>
        <v>0</v>
      </c>
      <c r="FQ180" s="51">
        <f t="shared" si="442"/>
        <v>0</v>
      </c>
      <c r="FR180" s="178">
        <f t="shared" si="443"/>
        <v>0</v>
      </c>
    </row>
    <row r="181" spans="3:174" ht="21" customHeight="1" x14ac:dyDescent="0.25">
      <c r="C181" s="460"/>
      <c r="D181" s="457"/>
      <c r="E181" s="499"/>
      <c r="F181" s="497"/>
      <c r="G181" s="53" t="s">
        <v>47</v>
      </c>
      <c r="H181" s="49" t="s">
        <v>30</v>
      </c>
      <c r="I181" s="55">
        <v>0</v>
      </c>
      <c r="J181" s="56">
        <f t="shared" si="422"/>
        <v>0</v>
      </c>
      <c r="K181" s="57">
        <f t="shared" si="409"/>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4"/>
        <v>0</v>
      </c>
      <c r="AR181" s="178">
        <f t="shared" si="435"/>
        <v>0</v>
      </c>
      <c r="BX181" s="51">
        <f t="shared" si="436"/>
        <v>0</v>
      </c>
      <c r="BY181" s="178">
        <f t="shared" si="437"/>
        <v>0</v>
      </c>
      <c r="DD181" s="51">
        <f t="shared" si="438"/>
        <v>0</v>
      </c>
      <c r="DE181" s="178">
        <f t="shared" si="439"/>
        <v>0</v>
      </c>
      <c r="EK181" s="51">
        <f t="shared" si="440"/>
        <v>0</v>
      </c>
      <c r="EL181" s="178">
        <f t="shared" si="441"/>
        <v>0</v>
      </c>
      <c r="FQ181" s="51">
        <f t="shared" si="442"/>
        <v>0</v>
      </c>
      <c r="FR181" s="178">
        <f t="shared" si="443"/>
        <v>0</v>
      </c>
    </row>
    <row r="182" spans="3:174" ht="21" customHeight="1" x14ac:dyDescent="0.25">
      <c r="C182" s="461"/>
      <c r="D182" s="458"/>
      <c r="E182" s="500"/>
      <c r="F182" s="497"/>
      <c r="G182" s="58" t="s">
        <v>48</v>
      </c>
      <c r="H182" s="49" t="s">
        <v>30</v>
      </c>
      <c r="I182" s="60">
        <f t="shared" ref="I182" si="447">SUMIF($J$23:$FR$23,$I$23,J182:FR182)</f>
        <v>20</v>
      </c>
      <c r="J182" s="61" t="s">
        <v>30</v>
      </c>
      <c r="K182" s="62">
        <f t="shared" si="409"/>
        <v>20</v>
      </c>
      <c r="L182" s="58">
        <v>2</v>
      </c>
      <c r="M182" s="58">
        <v>2</v>
      </c>
      <c r="N182" s="58">
        <v>3</v>
      </c>
      <c r="O182" s="58"/>
      <c r="P182" s="58"/>
      <c r="Q182" s="211"/>
      <c r="R182" s="211"/>
      <c r="S182" s="211"/>
      <c r="T182" s="211"/>
      <c r="U182" s="211"/>
      <c r="V182" s="58"/>
      <c r="W182" s="58"/>
      <c r="X182" s="58"/>
      <c r="Y182" s="58">
        <v>2</v>
      </c>
      <c r="Z182" s="58">
        <v>2</v>
      </c>
      <c r="AA182" s="58">
        <v>2</v>
      </c>
      <c r="AB182" s="58">
        <v>3</v>
      </c>
      <c r="AC182" s="58"/>
      <c r="AD182" s="58"/>
      <c r="AE182" s="58">
        <v>2</v>
      </c>
      <c r="AF182" s="58">
        <v>2</v>
      </c>
      <c r="AG182" s="58"/>
      <c r="AH182" s="58"/>
      <c r="AI182" s="58"/>
      <c r="AJ182" s="58"/>
      <c r="AK182" s="58"/>
      <c r="AL182" s="58"/>
      <c r="AM182" s="58"/>
      <c r="AN182" s="58"/>
      <c r="AO182" s="58"/>
      <c r="AP182" s="58"/>
      <c r="AQ182" s="51">
        <f t="shared" si="434"/>
        <v>0</v>
      </c>
      <c r="AR182" s="178">
        <f t="shared" si="435"/>
        <v>0</v>
      </c>
      <c r="BX182" s="51">
        <f t="shared" si="436"/>
        <v>0</v>
      </c>
      <c r="BY182" s="178">
        <f t="shared" si="437"/>
        <v>0</v>
      </c>
      <c r="DD182" s="51">
        <f t="shared" si="438"/>
        <v>0</v>
      </c>
      <c r="DE182" s="178">
        <f t="shared" si="439"/>
        <v>0</v>
      </c>
      <c r="EK182" s="51">
        <f t="shared" si="440"/>
        <v>0</v>
      </c>
      <c r="EL182" s="178">
        <f t="shared" si="441"/>
        <v>0</v>
      </c>
      <c r="FQ182" s="51">
        <f t="shared" si="442"/>
        <v>0</v>
      </c>
      <c r="FR182" s="178">
        <f t="shared" si="443"/>
        <v>0</v>
      </c>
    </row>
    <row r="183" spans="3:174" ht="21" customHeight="1" x14ac:dyDescent="0.25">
      <c r="C183" s="459">
        <f>IF(D183="","-",SUBTOTAL(3,$D$24:D183))</f>
        <v>54</v>
      </c>
      <c r="D183" s="456" t="s">
        <v>180</v>
      </c>
      <c r="E183" s="498" t="str">
        <f>IFERROR(VLOOKUP(D183,'employee list'!$C:$E,2,0),"-")</f>
        <v>Trần Văn Dưỡng</v>
      </c>
      <c r="F183" s="497" t="str">
        <f>IFERROR(VLOOKUP(D183,'employee list'!$C:$E,3,0),"-")</f>
        <v>Outsort</v>
      </c>
      <c r="G183" s="48" t="s">
        <v>44</v>
      </c>
      <c r="H183" s="49" t="s">
        <v>30</v>
      </c>
      <c r="I183" s="50">
        <v>0</v>
      </c>
      <c r="J183" s="51">
        <f t="shared" si="422"/>
        <v>9</v>
      </c>
      <c r="K183" s="52">
        <f t="shared" si="409"/>
        <v>0</v>
      </c>
      <c r="L183" s="48" t="s">
        <v>135</v>
      </c>
      <c r="M183" s="48" t="s">
        <v>135</v>
      </c>
      <c r="N183" s="48" t="s">
        <v>135</v>
      </c>
      <c r="O183" s="48"/>
      <c r="P183" s="48"/>
      <c r="Q183" s="48" t="s">
        <v>135</v>
      </c>
      <c r="R183" s="48" t="s">
        <v>135</v>
      </c>
      <c r="S183" s="48" t="s">
        <v>135</v>
      </c>
      <c r="T183" s="209" t="s">
        <v>19</v>
      </c>
      <c r="U183" s="48" t="s">
        <v>135</v>
      </c>
      <c r="V183" s="48"/>
      <c r="W183" s="48"/>
      <c r="X183" s="48"/>
      <c r="Y183" s="48"/>
      <c r="Z183" s="48"/>
      <c r="AA183" s="48"/>
      <c r="AB183" s="48"/>
      <c r="AC183" s="48"/>
      <c r="AD183" s="48"/>
      <c r="AE183" s="48" t="s">
        <v>135</v>
      </c>
      <c r="AF183" s="48" t="s">
        <v>135</v>
      </c>
      <c r="AG183" s="48"/>
      <c r="AH183" s="48"/>
      <c r="AI183" s="48"/>
      <c r="AJ183" s="48"/>
      <c r="AK183" s="48"/>
      <c r="AL183" s="48"/>
      <c r="AM183" s="48"/>
      <c r="AN183" s="48"/>
      <c r="AO183" s="48"/>
      <c r="AP183" s="48"/>
      <c r="AQ183" s="51">
        <f t="shared" si="434"/>
        <v>0</v>
      </c>
      <c r="AR183" s="178">
        <f t="shared" si="435"/>
        <v>0</v>
      </c>
      <c r="BX183" s="51">
        <f t="shared" si="436"/>
        <v>0</v>
      </c>
      <c r="BY183" s="178">
        <f t="shared" si="437"/>
        <v>0</v>
      </c>
      <c r="DD183" s="51">
        <f t="shared" si="438"/>
        <v>0</v>
      </c>
      <c r="DE183" s="178">
        <f t="shared" si="439"/>
        <v>0</v>
      </c>
      <c r="EK183" s="51">
        <f t="shared" si="440"/>
        <v>0</v>
      </c>
      <c r="EL183" s="178">
        <f t="shared" si="441"/>
        <v>0</v>
      </c>
      <c r="FQ183" s="51">
        <f t="shared" si="442"/>
        <v>0</v>
      </c>
      <c r="FR183" s="178">
        <f t="shared" si="443"/>
        <v>0</v>
      </c>
    </row>
    <row r="184" spans="3:174" ht="21" customHeight="1" x14ac:dyDescent="0.25">
      <c r="C184" s="460"/>
      <c r="D184" s="457"/>
      <c r="E184" s="499"/>
      <c r="F184" s="497"/>
      <c r="G184" s="53" t="s">
        <v>47</v>
      </c>
      <c r="H184" s="49" t="s">
        <v>30</v>
      </c>
      <c r="I184" s="55">
        <v>0</v>
      </c>
      <c r="J184" s="56">
        <f t="shared" si="422"/>
        <v>4</v>
      </c>
      <c r="K184" s="57">
        <f t="shared" si="409"/>
        <v>0</v>
      </c>
      <c r="L184" s="53"/>
      <c r="M184" s="53"/>
      <c r="N184" s="53"/>
      <c r="O184" s="53"/>
      <c r="P184" s="53"/>
      <c r="Q184" s="53"/>
      <c r="R184" s="53"/>
      <c r="S184" s="53"/>
      <c r="T184" s="53"/>
      <c r="U184" s="53"/>
      <c r="V184" s="53"/>
      <c r="W184" s="53"/>
      <c r="X184" s="357" t="s">
        <v>19</v>
      </c>
      <c r="Y184" s="53" t="s">
        <v>135</v>
      </c>
      <c r="Z184" s="53" t="s">
        <v>135</v>
      </c>
      <c r="AA184" s="53" t="s">
        <v>135</v>
      </c>
      <c r="AB184" s="53" t="s">
        <v>135</v>
      </c>
      <c r="AC184" s="53"/>
      <c r="AD184" s="53"/>
      <c r="AE184" s="53"/>
      <c r="AF184" s="53"/>
      <c r="AG184" s="53"/>
      <c r="AH184" s="53"/>
      <c r="AI184" s="53"/>
      <c r="AJ184" s="53"/>
      <c r="AK184" s="53"/>
      <c r="AL184" s="53"/>
      <c r="AM184" s="53"/>
      <c r="AN184" s="53"/>
      <c r="AO184" s="53"/>
      <c r="AP184" s="53"/>
      <c r="AQ184" s="51">
        <f t="shared" si="434"/>
        <v>0</v>
      </c>
      <c r="AR184" s="178">
        <f t="shared" si="435"/>
        <v>0</v>
      </c>
      <c r="BX184" s="51">
        <f t="shared" si="436"/>
        <v>0</v>
      </c>
      <c r="BY184" s="178">
        <f t="shared" si="437"/>
        <v>0</v>
      </c>
      <c r="DD184" s="51">
        <f t="shared" si="438"/>
        <v>0</v>
      </c>
      <c r="DE184" s="178">
        <f t="shared" si="439"/>
        <v>0</v>
      </c>
      <c r="EK184" s="51">
        <f t="shared" si="440"/>
        <v>0</v>
      </c>
      <c r="EL184" s="178">
        <f t="shared" si="441"/>
        <v>0</v>
      </c>
      <c r="FQ184" s="51">
        <f t="shared" si="442"/>
        <v>0</v>
      </c>
      <c r="FR184" s="178">
        <f t="shared" si="443"/>
        <v>0</v>
      </c>
    </row>
    <row r="185" spans="3:174" ht="21" customHeight="1" x14ac:dyDescent="0.25">
      <c r="C185" s="461"/>
      <c r="D185" s="458"/>
      <c r="E185" s="500"/>
      <c r="F185" s="497"/>
      <c r="G185" s="58" t="s">
        <v>48</v>
      </c>
      <c r="H185" s="49" t="s">
        <v>30</v>
      </c>
      <c r="I185" s="60">
        <f t="shared" ref="I185" si="448">SUMIF($J$23:$FR$23,$I$23,J185:FR185)</f>
        <v>15</v>
      </c>
      <c r="J185" s="61" t="s">
        <v>30</v>
      </c>
      <c r="K185" s="62">
        <f t="shared" si="409"/>
        <v>15</v>
      </c>
      <c r="L185" s="58">
        <v>2</v>
      </c>
      <c r="M185" s="58">
        <v>2</v>
      </c>
      <c r="N185" s="58">
        <v>3</v>
      </c>
      <c r="O185" s="58"/>
      <c r="P185" s="58"/>
      <c r="Q185" s="211"/>
      <c r="R185" s="211"/>
      <c r="S185" s="211"/>
      <c r="T185" s="58"/>
      <c r="U185" s="211"/>
      <c r="V185" s="58"/>
      <c r="W185" s="58"/>
      <c r="X185" s="58"/>
      <c r="Y185" s="58">
        <v>1</v>
      </c>
      <c r="Z185" s="58">
        <v>1</v>
      </c>
      <c r="AA185" s="58">
        <v>1</v>
      </c>
      <c r="AB185" s="58">
        <v>1</v>
      </c>
      <c r="AC185" s="58"/>
      <c r="AD185" s="58"/>
      <c r="AE185" s="58">
        <v>2</v>
      </c>
      <c r="AF185" s="58">
        <v>2</v>
      </c>
      <c r="AG185" s="58"/>
      <c r="AH185" s="58"/>
      <c r="AI185" s="58"/>
      <c r="AJ185" s="58"/>
      <c r="AK185" s="58"/>
      <c r="AL185" s="58"/>
      <c r="AM185" s="58"/>
      <c r="AN185" s="58"/>
      <c r="AO185" s="58"/>
      <c r="AP185" s="58"/>
      <c r="AQ185" s="51">
        <f t="shared" si="434"/>
        <v>0</v>
      </c>
      <c r="AR185" s="178">
        <f t="shared" si="435"/>
        <v>0</v>
      </c>
      <c r="BX185" s="51">
        <f t="shared" si="436"/>
        <v>0</v>
      </c>
      <c r="BY185" s="178">
        <f t="shared" si="437"/>
        <v>0</v>
      </c>
      <c r="DD185" s="51">
        <f t="shared" si="438"/>
        <v>0</v>
      </c>
      <c r="DE185" s="178">
        <f t="shared" si="439"/>
        <v>0</v>
      </c>
      <c r="EK185" s="51">
        <f t="shared" si="440"/>
        <v>0</v>
      </c>
      <c r="EL185" s="178">
        <f t="shared" si="441"/>
        <v>0</v>
      </c>
      <c r="FQ185" s="51">
        <f t="shared" si="442"/>
        <v>0</v>
      </c>
      <c r="FR185" s="178">
        <f t="shared" si="443"/>
        <v>0</v>
      </c>
    </row>
    <row r="186" spans="3:174" ht="21" customHeight="1" x14ac:dyDescent="0.25">
      <c r="C186" s="459">
        <f>IF(D186="","-",SUBTOTAL(3,$D$24:D186))</f>
        <v>55</v>
      </c>
      <c r="D186" s="456" t="s">
        <v>182</v>
      </c>
      <c r="E186" s="498" t="str">
        <f>IFERROR(VLOOKUP(D186,'employee list'!$C:$E,2,0),"-")</f>
        <v>Nguyễn Đình Duy</v>
      </c>
      <c r="F186" s="497" t="str">
        <f>IFERROR(VLOOKUP(D186,'employee list'!$C:$E,3,0),"-")</f>
        <v>Outsort</v>
      </c>
      <c r="G186" s="48" t="s">
        <v>44</v>
      </c>
      <c r="H186" s="49" t="s">
        <v>30</v>
      </c>
      <c r="I186" s="50">
        <v>0</v>
      </c>
      <c r="J186" s="51">
        <f t="shared" si="422"/>
        <v>9</v>
      </c>
      <c r="K186" s="52">
        <f t="shared" si="409"/>
        <v>0</v>
      </c>
      <c r="L186" s="48" t="s">
        <v>135</v>
      </c>
      <c r="M186" s="48" t="s">
        <v>135</v>
      </c>
      <c r="N186" s="48" t="s">
        <v>135</v>
      </c>
      <c r="O186" s="48"/>
      <c r="P186" s="48"/>
      <c r="Q186" s="48" t="s">
        <v>135</v>
      </c>
      <c r="R186" s="48" t="s">
        <v>135</v>
      </c>
      <c r="S186" s="48" t="s">
        <v>135</v>
      </c>
      <c r="T186" s="209" t="s">
        <v>19</v>
      </c>
      <c r="U186" s="48" t="s">
        <v>135</v>
      </c>
      <c r="V186" s="48"/>
      <c r="W186" s="48"/>
      <c r="X186" s="48"/>
      <c r="Y186" s="48"/>
      <c r="Z186" s="48"/>
      <c r="AA186" s="48"/>
      <c r="AB186" s="48"/>
      <c r="AC186" s="48"/>
      <c r="AD186" s="48"/>
      <c r="AE186" s="48" t="s">
        <v>135</v>
      </c>
      <c r="AF186" s="48" t="s">
        <v>135</v>
      </c>
      <c r="AG186" s="48"/>
      <c r="AH186" s="48"/>
      <c r="AI186" s="48"/>
      <c r="AJ186" s="48"/>
      <c r="AK186" s="48"/>
      <c r="AL186" s="48"/>
      <c r="AM186" s="48"/>
      <c r="AN186" s="48"/>
      <c r="AO186" s="48"/>
      <c r="AP186" s="48"/>
      <c r="AQ186" s="51">
        <f t="shared" si="434"/>
        <v>0</v>
      </c>
      <c r="AR186" s="178">
        <f t="shared" si="435"/>
        <v>0</v>
      </c>
      <c r="BX186" s="51">
        <f t="shared" si="436"/>
        <v>0</v>
      </c>
      <c r="BY186" s="178">
        <f t="shared" si="437"/>
        <v>0</v>
      </c>
      <c r="DD186" s="51">
        <f t="shared" si="438"/>
        <v>0</v>
      </c>
      <c r="DE186" s="178">
        <f t="shared" si="439"/>
        <v>0</v>
      </c>
      <c r="EK186" s="51">
        <f t="shared" si="440"/>
        <v>0</v>
      </c>
      <c r="EL186" s="178">
        <f t="shared" si="441"/>
        <v>0</v>
      </c>
      <c r="FQ186" s="51">
        <f t="shared" si="442"/>
        <v>0</v>
      </c>
      <c r="FR186" s="178">
        <f t="shared" si="443"/>
        <v>0</v>
      </c>
    </row>
    <row r="187" spans="3:174" ht="21" customHeight="1" x14ac:dyDescent="0.25">
      <c r="C187" s="460"/>
      <c r="D187" s="457"/>
      <c r="E187" s="499"/>
      <c r="F187" s="497"/>
      <c r="G187" s="53" t="s">
        <v>47</v>
      </c>
      <c r="H187" s="49" t="s">
        <v>30</v>
      </c>
      <c r="I187" s="55">
        <v>0</v>
      </c>
      <c r="J187" s="56">
        <f t="shared" si="422"/>
        <v>4</v>
      </c>
      <c r="K187" s="57">
        <f t="shared" si="409"/>
        <v>0</v>
      </c>
      <c r="L187" s="53"/>
      <c r="M187" s="53"/>
      <c r="N187" s="53"/>
      <c r="O187" s="53"/>
      <c r="P187" s="53"/>
      <c r="Q187" s="53"/>
      <c r="R187" s="53"/>
      <c r="S187" s="53"/>
      <c r="T187" s="53"/>
      <c r="U187" s="53"/>
      <c r="V187" s="53"/>
      <c r="W187" s="53"/>
      <c r="X187" s="357" t="s">
        <v>19</v>
      </c>
      <c r="Y187" s="53" t="s">
        <v>135</v>
      </c>
      <c r="Z187" s="53" t="s">
        <v>135</v>
      </c>
      <c r="AA187" s="53" t="s">
        <v>135</v>
      </c>
      <c r="AB187" s="53" t="s">
        <v>135</v>
      </c>
      <c r="AC187" s="53"/>
      <c r="AD187" s="53"/>
      <c r="AE187" s="53"/>
      <c r="AF187" s="53"/>
      <c r="AG187" s="53"/>
      <c r="AH187" s="53"/>
      <c r="AI187" s="53"/>
      <c r="AJ187" s="53"/>
      <c r="AK187" s="53"/>
      <c r="AL187" s="53"/>
      <c r="AM187" s="53"/>
      <c r="AN187" s="53"/>
      <c r="AO187" s="53"/>
      <c r="AP187" s="53"/>
      <c r="AQ187" s="51">
        <f t="shared" si="434"/>
        <v>0</v>
      </c>
      <c r="AR187" s="178">
        <f t="shared" si="435"/>
        <v>0</v>
      </c>
      <c r="BX187" s="51">
        <f t="shared" si="436"/>
        <v>0</v>
      </c>
      <c r="BY187" s="178">
        <f t="shared" si="437"/>
        <v>0</v>
      </c>
      <c r="DD187" s="51">
        <f t="shared" si="438"/>
        <v>0</v>
      </c>
      <c r="DE187" s="178">
        <f t="shared" si="439"/>
        <v>0</v>
      </c>
      <c r="EK187" s="51">
        <f t="shared" si="440"/>
        <v>0</v>
      </c>
      <c r="EL187" s="178">
        <f t="shared" si="441"/>
        <v>0</v>
      </c>
      <c r="FQ187" s="51">
        <f t="shared" si="442"/>
        <v>0</v>
      </c>
      <c r="FR187" s="178">
        <f t="shared" si="443"/>
        <v>0</v>
      </c>
    </row>
    <row r="188" spans="3:174" ht="21" customHeight="1" x14ac:dyDescent="0.25">
      <c r="C188" s="461"/>
      <c r="D188" s="458"/>
      <c r="E188" s="500"/>
      <c r="F188" s="497"/>
      <c r="G188" s="58" t="s">
        <v>48</v>
      </c>
      <c r="H188" s="49" t="s">
        <v>30</v>
      </c>
      <c r="I188" s="60">
        <f t="shared" ref="I188" si="449">SUMIF($J$23:$FR$23,$I$23,J188:FR188)</f>
        <v>15</v>
      </c>
      <c r="J188" s="61" t="s">
        <v>30</v>
      </c>
      <c r="K188" s="62">
        <f t="shared" si="409"/>
        <v>15</v>
      </c>
      <c r="L188" s="58">
        <v>2</v>
      </c>
      <c r="M188" s="58">
        <v>2</v>
      </c>
      <c r="N188" s="58">
        <v>3</v>
      </c>
      <c r="O188" s="58"/>
      <c r="P188" s="58"/>
      <c r="Q188" s="211"/>
      <c r="R188" s="211"/>
      <c r="S188" s="211"/>
      <c r="T188" s="58"/>
      <c r="U188" s="211"/>
      <c r="V188" s="58"/>
      <c r="W188" s="58"/>
      <c r="X188" s="58"/>
      <c r="Y188" s="58">
        <v>1</v>
      </c>
      <c r="Z188" s="58">
        <v>1</v>
      </c>
      <c r="AA188" s="58">
        <v>1</v>
      </c>
      <c r="AB188" s="58">
        <v>1</v>
      </c>
      <c r="AC188" s="58"/>
      <c r="AD188" s="58"/>
      <c r="AE188" s="58">
        <v>2</v>
      </c>
      <c r="AF188" s="58">
        <v>2</v>
      </c>
      <c r="AG188" s="58"/>
      <c r="AH188" s="58"/>
      <c r="AI188" s="58"/>
      <c r="AJ188" s="58"/>
      <c r="AK188" s="58"/>
      <c r="AL188" s="58"/>
      <c r="AM188" s="58"/>
      <c r="AN188" s="58"/>
      <c r="AO188" s="58"/>
      <c r="AP188" s="58"/>
      <c r="AQ188" s="51">
        <f t="shared" si="434"/>
        <v>0</v>
      </c>
      <c r="AR188" s="178">
        <f t="shared" si="435"/>
        <v>0</v>
      </c>
      <c r="BX188" s="51">
        <f t="shared" si="436"/>
        <v>0</v>
      </c>
      <c r="BY188" s="178">
        <f t="shared" si="437"/>
        <v>0</v>
      </c>
      <c r="DD188" s="51">
        <f t="shared" si="438"/>
        <v>0</v>
      </c>
      <c r="DE188" s="178">
        <f t="shared" si="439"/>
        <v>0</v>
      </c>
      <c r="EK188" s="51">
        <f t="shared" si="440"/>
        <v>0</v>
      </c>
      <c r="EL188" s="178">
        <f t="shared" si="441"/>
        <v>0</v>
      </c>
      <c r="FQ188" s="51">
        <f t="shared" si="442"/>
        <v>0</v>
      </c>
      <c r="FR188" s="178">
        <f t="shared" si="443"/>
        <v>0</v>
      </c>
    </row>
    <row r="189" spans="3:174" ht="21" customHeight="1" x14ac:dyDescent="0.25">
      <c r="C189" s="459">
        <f>IF(D189="","-",SUBTOTAL(3,$D$24:D189))</f>
        <v>56</v>
      </c>
      <c r="D189" s="456" t="s">
        <v>186</v>
      </c>
      <c r="E189" s="498" t="str">
        <f>IFERROR(VLOOKUP(D189,'employee list'!$C:$E,2,0),"-")</f>
        <v xml:space="preserve">Nguyễn Lâm Thu Ngọc </v>
      </c>
      <c r="F189" s="497" t="str">
        <f>IFERROR(VLOOKUP(D189,'employee list'!$C:$E,3,0),"-")</f>
        <v>Outsort</v>
      </c>
      <c r="G189" s="48" t="s">
        <v>44</v>
      </c>
      <c r="H189" s="49" t="s">
        <v>30</v>
      </c>
      <c r="I189" s="50">
        <v>0</v>
      </c>
      <c r="J189" s="51">
        <f t="shared" ref="J189:J190" si="450">COUNTIF(L189:AP189,"X")</f>
        <v>13</v>
      </c>
      <c r="K189" s="178">
        <f t="shared" ref="K189:K230" si="451">SUM(L189:AP189)</f>
        <v>0</v>
      </c>
      <c r="L189" s="48"/>
      <c r="M189" s="48" t="s">
        <v>135</v>
      </c>
      <c r="N189" s="48" t="s">
        <v>135</v>
      </c>
      <c r="O189" s="48"/>
      <c r="P189" s="48"/>
      <c r="Q189" s="48" t="s">
        <v>135</v>
      </c>
      <c r="R189" s="48" t="s">
        <v>135</v>
      </c>
      <c r="S189" s="48" t="s">
        <v>135</v>
      </c>
      <c r="T189" s="48" t="s">
        <v>135</v>
      </c>
      <c r="U189" s="48" t="s">
        <v>135</v>
      </c>
      <c r="V189" s="48"/>
      <c r="W189" s="48"/>
      <c r="X189" s="48" t="s">
        <v>135</v>
      </c>
      <c r="Y189" s="209" t="s">
        <v>19</v>
      </c>
      <c r="Z189" s="48" t="s">
        <v>135</v>
      </c>
      <c r="AA189" s="48" t="s">
        <v>135</v>
      </c>
      <c r="AB189" s="48" t="s">
        <v>135</v>
      </c>
      <c r="AC189" s="48"/>
      <c r="AD189" s="48"/>
      <c r="AE189" s="48" t="s">
        <v>135</v>
      </c>
      <c r="AF189" s="48" t="s">
        <v>135</v>
      </c>
      <c r="AG189" s="48"/>
      <c r="AH189" s="48"/>
      <c r="AI189" s="48"/>
      <c r="AJ189" s="48"/>
      <c r="AK189" s="48"/>
      <c r="AL189" s="48"/>
      <c r="AM189" s="48"/>
      <c r="AN189" s="48"/>
      <c r="AO189" s="48"/>
      <c r="AP189" s="48"/>
      <c r="AQ189" s="51">
        <f t="shared" ref="AQ189:AQ230" si="452">COUNTIF(AS189:BW189,"X")</f>
        <v>0</v>
      </c>
      <c r="AR189" s="178">
        <f t="shared" ref="AR189:AR230" si="453">SUM(AS189:BW189)</f>
        <v>0</v>
      </c>
      <c r="BX189" s="51">
        <f t="shared" ref="BX189:BX230" si="454">COUNTIF(BZ189:DC189,"X")</f>
        <v>0</v>
      </c>
      <c r="BY189" s="178">
        <f t="shared" ref="BY189:BY230" si="455">SUM(BZ189:DC189)</f>
        <v>0</v>
      </c>
      <c r="DD189" s="51">
        <f t="shared" ref="DD189:DD230" si="456">COUNTIF(DF189:EJ189,"X")</f>
        <v>0</v>
      </c>
      <c r="DE189" s="178">
        <f t="shared" ref="DE189:DE230" si="457">SUM(DF189:EJ189)</f>
        <v>0</v>
      </c>
      <c r="EK189" s="51">
        <f t="shared" ref="EK189:EK230" si="458">COUNTIF(EM189:FP189,"X")</f>
        <v>0</v>
      </c>
      <c r="EL189" s="178">
        <f t="shared" ref="EL189:EL230" si="459">SUM(EM189:FP189)</f>
        <v>0</v>
      </c>
      <c r="FQ189" s="51">
        <f t="shared" ref="FQ189:FQ230" si="460">COUNTIF(FS189:GW189,"X")</f>
        <v>0</v>
      </c>
      <c r="FR189" s="178">
        <f t="shared" ref="FR189:FR230" si="461">SUM(FS189:GW189)</f>
        <v>0</v>
      </c>
    </row>
    <row r="190" spans="3:174" ht="21" customHeight="1" x14ac:dyDescent="0.25">
      <c r="C190" s="460"/>
      <c r="D190" s="457"/>
      <c r="E190" s="499"/>
      <c r="F190" s="497"/>
      <c r="G190" s="53" t="s">
        <v>47</v>
      </c>
      <c r="H190" s="49" t="s">
        <v>30</v>
      </c>
      <c r="I190" s="55">
        <v>0</v>
      </c>
      <c r="J190" s="56">
        <f t="shared" si="450"/>
        <v>0</v>
      </c>
      <c r="K190" s="178">
        <f t="shared" si="451"/>
        <v>0</v>
      </c>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52"/>
        <v>0</v>
      </c>
      <c r="AR190" s="178">
        <f t="shared" si="453"/>
        <v>0</v>
      </c>
      <c r="BX190" s="51">
        <f t="shared" si="454"/>
        <v>0</v>
      </c>
      <c r="BY190" s="178">
        <f t="shared" si="455"/>
        <v>0</v>
      </c>
      <c r="DD190" s="51">
        <f t="shared" si="456"/>
        <v>0</v>
      </c>
      <c r="DE190" s="178">
        <f t="shared" si="457"/>
        <v>0</v>
      </c>
      <c r="EK190" s="51">
        <f t="shared" si="458"/>
        <v>0</v>
      </c>
      <c r="EL190" s="178">
        <f t="shared" si="459"/>
        <v>0</v>
      </c>
      <c r="FQ190" s="51">
        <f t="shared" si="460"/>
        <v>0</v>
      </c>
      <c r="FR190" s="178">
        <f t="shared" si="461"/>
        <v>0</v>
      </c>
    </row>
    <row r="191" spans="3:174" ht="21" customHeight="1" x14ac:dyDescent="0.25">
      <c r="C191" s="461"/>
      <c r="D191" s="458"/>
      <c r="E191" s="500"/>
      <c r="F191" s="497"/>
      <c r="G191" s="58" t="s">
        <v>48</v>
      </c>
      <c r="H191" s="49" t="s">
        <v>30</v>
      </c>
      <c r="I191" s="60">
        <f t="shared" ref="I191" si="462">SUMIF($J$23:$FR$23,$I$23,J191:FR191)</f>
        <v>18</v>
      </c>
      <c r="J191" s="61" t="s">
        <v>30</v>
      </c>
      <c r="K191" s="62">
        <f t="shared" si="451"/>
        <v>18</v>
      </c>
      <c r="L191" s="58"/>
      <c r="M191" s="58">
        <v>2</v>
      </c>
      <c r="N191" s="58">
        <v>3</v>
      </c>
      <c r="O191" s="58"/>
      <c r="P191" s="58"/>
      <c r="Q191" s="211"/>
      <c r="R191" s="211"/>
      <c r="S191" s="211"/>
      <c r="T191" s="211"/>
      <c r="U191" s="211"/>
      <c r="V191" s="58"/>
      <c r="W191" s="58"/>
      <c r="X191" s="210">
        <v>2</v>
      </c>
      <c r="Y191" s="58"/>
      <c r="Z191" s="58">
        <v>2</v>
      </c>
      <c r="AA191" s="58">
        <v>2</v>
      </c>
      <c r="AB191" s="58">
        <v>3</v>
      </c>
      <c r="AC191" s="58"/>
      <c r="AD191" s="58"/>
      <c r="AE191" s="58">
        <v>2</v>
      </c>
      <c r="AF191" s="58">
        <v>2</v>
      </c>
      <c r="AG191" s="58"/>
      <c r="AH191" s="58"/>
      <c r="AI191" s="58"/>
      <c r="AJ191" s="58"/>
      <c r="AK191" s="58"/>
      <c r="AL191" s="58"/>
      <c r="AM191" s="58"/>
      <c r="AN191" s="58"/>
      <c r="AO191" s="58"/>
      <c r="AP191" s="58"/>
      <c r="AQ191" s="51">
        <f t="shared" si="452"/>
        <v>0</v>
      </c>
      <c r="AR191" s="178">
        <f t="shared" si="453"/>
        <v>0</v>
      </c>
      <c r="BX191" s="51">
        <f t="shared" si="454"/>
        <v>0</v>
      </c>
      <c r="BY191" s="178">
        <f t="shared" si="455"/>
        <v>0</v>
      </c>
      <c r="DD191" s="51">
        <f t="shared" si="456"/>
        <v>0</v>
      </c>
      <c r="DE191" s="178">
        <f t="shared" si="457"/>
        <v>0</v>
      </c>
      <c r="EK191" s="51">
        <f t="shared" si="458"/>
        <v>0</v>
      </c>
      <c r="EL191" s="178">
        <f t="shared" si="459"/>
        <v>0</v>
      </c>
      <c r="FQ191" s="51">
        <f t="shared" si="460"/>
        <v>0</v>
      </c>
      <c r="FR191" s="178">
        <f t="shared" si="461"/>
        <v>0</v>
      </c>
    </row>
    <row r="192" spans="3:174" ht="21" customHeight="1" x14ac:dyDescent="0.25">
      <c r="C192" s="459">
        <f>IF(D192="","-",SUBTOTAL(3,$D$24:D192))</f>
        <v>57</v>
      </c>
      <c r="D192" s="456" t="s">
        <v>609</v>
      </c>
      <c r="E192" s="498" t="str">
        <f>IFERROR(VLOOKUP(D192,'employee list'!$C:$E,2,0),"-")</f>
        <v>Nguyễn Thị Mai Phương</v>
      </c>
      <c r="F192" s="497" t="str">
        <f>IFERROR(VLOOKUP(D192,'employee list'!$C:$E,3,0),"-")</f>
        <v>Outsort</v>
      </c>
      <c r="G192" s="48" t="s">
        <v>44</v>
      </c>
      <c r="H192" s="49" t="s">
        <v>30</v>
      </c>
      <c r="I192" s="50">
        <v>0</v>
      </c>
      <c r="J192" s="51">
        <f t="shared" ref="J192:J193" si="463">COUNTIF(L192:AP192,"X")</f>
        <v>7</v>
      </c>
      <c r="K192" s="178">
        <f t="shared" si="451"/>
        <v>0</v>
      </c>
      <c r="L192" s="48"/>
      <c r="M192" s="48"/>
      <c r="N192" s="48"/>
      <c r="O192" s="48"/>
      <c r="P192" s="48"/>
      <c r="Q192" s="48"/>
      <c r="R192" s="48"/>
      <c r="S192" s="48"/>
      <c r="T192" s="48"/>
      <c r="U192" s="48"/>
      <c r="V192" s="48"/>
      <c r="W192" s="48"/>
      <c r="X192" s="48" t="s">
        <v>135</v>
      </c>
      <c r="Y192" s="48" t="s">
        <v>135</v>
      </c>
      <c r="Z192" s="48" t="s">
        <v>135</v>
      </c>
      <c r="AA192" s="48" t="s">
        <v>135</v>
      </c>
      <c r="AB192" s="48" t="s">
        <v>135</v>
      </c>
      <c r="AC192" s="48"/>
      <c r="AD192" s="48"/>
      <c r="AE192" s="48" t="s">
        <v>135</v>
      </c>
      <c r="AF192" s="48" t="s">
        <v>135</v>
      </c>
      <c r="AG192" s="48"/>
      <c r="AH192" s="48"/>
      <c r="AI192" s="165"/>
      <c r="AJ192" s="48"/>
      <c r="AK192" s="48"/>
      <c r="AL192" s="48"/>
      <c r="AM192" s="48"/>
      <c r="AN192" s="48"/>
      <c r="AO192" s="48"/>
      <c r="AP192" s="48"/>
      <c r="AQ192" s="51">
        <f t="shared" si="452"/>
        <v>0</v>
      </c>
      <c r="AR192" s="178">
        <f t="shared" si="453"/>
        <v>0</v>
      </c>
      <c r="BX192" s="51">
        <f t="shared" si="454"/>
        <v>0</v>
      </c>
      <c r="BY192" s="178">
        <f t="shared" si="455"/>
        <v>0</v>
      </c>
      <c r="DD192" s="51">
        <f t="shared" si="456"/>
        <v>0</v>
      </c>
      <c r="DE192" s="178">
        <f t="shared" si="457"/>
        <v>0</v>
      </c>
      <c r="EK192" s="51">
        <f t="shared" si="458"/>
        <v>0</v>
      </c>
      <c r="EL192" s="178">
        <f t="shared" si="459"/>
        <v>0</v>
      </c>
      <c r="FQ192" s="51">
        <f t="shared" si="460"/>
        <v>0</v>
      </c>
      <c r="FR192" s="178">
        <f t="shared" si="461"/>
        <v>0</v>
      </c>
    </row>
    <row r="193" spans="3:174" ht="21" customHeight="1" x14ac:dyDescent="0.25">
      <c r="C193" s="460"/>
      <c r="D193" s="457"/>
      <c r="E193" s="499"/>
      <c r="F193" s="497"/>
      <c r="G193" s="53" t="s">
        <v>47</v>
      </c>
      <c r="H193" s="49" t="s">
        <v>30</v>
      </c>
      <c r="I193" s="55">
        <v>0</v>
      </c>
      <c r="J193" s="56">
        <f t="shared" si="463"/>
        <v>0</v>
      </c>
      <c r="K193" s="178">
        <f t="shared" si="451"/>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52"/>
        <v>0</v>
      </c>
      <c r="AR193" s="178">
        <f t="shared" si="453"/>
        <v>0</v>
      </c>
      <c r="BX193" s="51">
        <f t="shared" si="454"/>
        <v>0</v>
      </c>
      <c r="BY193" s="178">
        <f t="shared" si="455"/>
        <v>0</v>
      </c>
      <c r="DD193" s="51">
        <f t="shared" si="456"/>
        <v>0</v>
      </c>
      <c r="DE193" s="178">
        <f t="shared" si="457"/>
        <v>0</v>
      </c>
      <c r="EK193" s="51">
        <f t="shared" si="458"/>
        <v>0</v>
      </c>
      <c r="EL193" s="178">
        <f t="shared" si="459"/>
        <v>0</v>
      </c>
      <c r="FQ193" s="51">
        <f t="shared" si="460"/>
        <v>0</v>
      </c>
      <c r="FR193" s="178">
        <f t="shared" si="461"/>
        <v>0</v>
      </c>
    </row>
    <row r="194" spans="3:174" ht="21" customHeight="1" x14ac:dyDescent="0.25">
      <c r="C194" s="461"/>
      <c r="D194" s="458"/>
      <c r="E194" s="500"/>
      <c r="F194" s="497"/>
      <c r="G194" s="58" t="s">
        <v>48</v>
      </c>
      <c r="H194" s="49" t="s">
        <v>30</v>
      </c>
      <c r="I194" s="60">
        <f t="shared" ref="I194" si="464">SUMIF($J$23:$FR$23,$I$23,J194:FR194)</f>
        <v>15</v>
      </c>
      <c r="J194" s="61" t="s">
        <v>30</v>
      </c>
      <c r="K194" s="178">
        <f t="shared" si="451"/>
        <v>15</v>
      </c>
      <c r="L194" s="58"/>
      <c r="M194" s="58"/>
      <c r="N194" s="58"/>
      <c r="O194" s="58"/>
      <c r="P194" s="58"/>
      <c r="Q194" s="58"/>
      <c r="R194" s="58"/>
      <c r="S194" s="58"/>
      <c r="T194" s="58"/>
      <c r="U194" s="58"/>
      <c r="V194" s="58"/>
      <c r="W194" s="58"/>
      <c r="X194" s="58">
        <v>2</v>
      </c>
      <c r="Y194" s="58">
        <v>2</v>
      </c>
      <c r="Z194" s="58">
        <v>2</v>
      </c>
      <c r="AA194" s="58">
        <v>2</v>
      </c>
      <c r="AB194" s="58">
        <v>3</v>
      </c>
      <c r="AC194" s="58"/>
      <c r="AD194" s="58"/>
      <c r="AE194" s="58">
        <v>2</v>
      </c>
      <c r="AF194" s="58">
        <v>2</v>
      </c>
      <c r="AG194" s="58"/>
      <c r="AH194" s="58"/>
      <c r="AI194" s="58"/>
      <c r="AJ194" s="58"/>
      <c r="AK194" s="58"/>
      <c r="AL194" s="58"/>
      <c r="AM194" s="58"/>
      <c r="AN194" s="58"/>
      <c r="AO194" s="58"/>
      <c r="AP194" s="58"/>
      <c r="AQ194" s="51">
        <f t="shared" si="452"/>
        <v>0</v>
      </c>
      <c r="AR194" s="178">
        <f t="shared" si="453"/>
        <v>0</v>
      </c>
      <c r="BX194" s="51">
        <f t="shared" si="454"/>
        <v>0</v>
      </c>
      <c r="BY194" s="178">
        <f t="shared" si="455"/>
        <v>0</v>
      </c>
      <c r="DD194" s="51">
        <f t="shared" si="456"/>
        <v>0</v>
      </c>
      <c r="DE194" s="178">
        <f t="shared" si="457"/>
        <v>0</v>
      </c>
      <c r="EK194" s="51">
        <f t="shared" si="458"/>
        <v>0</v>
      </c>
      <c r="EL194" s="178">
        <f t="shared" si="459"/>
        <v>0</v>
      </c>
      <c r="FQ194" s="51">
        <f t="shared" si="460"/>
        <v>0</v>
      </c>
      <c r="FR194" s="178">
        <f t="shared" si="461"/>
        <v>0</v>
      </c>
    </row>
    <row r="195" spans="3:174" ht="21" customHeight="1" x14ac:dyDescent="0.25">
      <c r="C195" s="459">
        <f>IF(D195="","-",SUBTOTAL(3,$D$24:D195))</f>
        <v>58</v>
      </c>
      <c r="D195" s="456" t="s">
        <v>611</v>
      </c>
      <c r="E195" s="498" t="str">
        <f>IFERROR(VLOOKUP(D195,'employee list'!$C:$E,2,0),"-")</f>
        <v>Vũ Hương Quỳnh</v>
      </c>
      <c r="F195" s="497" t="str">
        <f>IFERROR(VLOOKUP(D195,'employee list'!$C:$E,3,0),"-")</f>
        <v>Outsort</v>
      </c>
      <c r="G195" s="48" t="s">
        <v>44</v>
      </c>
      <c r="H195" s="49" t="s">
        <v>30</v>
      </c>
      <c r="I195" s="50">
        <v>0</v>
      </c>
      <c r="J195" s="51">
        <f t="shared" ref="J195:J196" si="465">COUNTIF(L195:AP195,"X")</f>
        <v>7</v>
      </c>
      <c r="K195" s="178">
        <f t="shared" si="451"/>
        <v>0</v>
      </c>
      <c r="L195" s="48"/>
      <c r="M195" s="48"/>
      <c r="N195" s="48"/>
      <c r="O195" s="48"/>
      <c r="P195" s="48"/>
      <c r="Q195" s="48"/>
      <c r="R195" s="48"/>
      <c r="S195" s="48"/>
      <c r="T195" s="48"/>
      <c r="U195" s="48"/>
      <c r="V195" s="48"/>
      <c r="W195" s="48"/>
      <c r="X195" s="48" t="s">
        <v>135</v>
      </c>
      <c r="Y195" s="48" t="s">
        <v>135</v>
      </c>
      <c r="Z195" s="48" t="s">
        <v>135</v>
      </c>
      <c r="AA195" s="48" t="s">
        <v>135</v>
      </c>
      <c r="AB195" s="48" t="s">
        <v>135</v>
      </c>
      <c r="AC195" s="48"/>
      <c r="AD195" s="48"/>
      <c r="AE195" s="48" t="s">
        <v>135</v>
      </c>
      <c r="AF195" s="48" t="s">
        <v>135</v>
      </c>
      <c r="AG195" s="48"/>
      <c r="AH195" s="48"/>
      <c r="AI195" s="48"/>
      <c r="AJ195" s="48"/>
      <c r="AK195" s="48"/>
      <c r="AL195" s="48"/>
      <c r="AM195" s="48"/>
      <c r="AN195" s="48"/>
      <c r="AO195" s="48"/>
      <c r="AP195" s="48"/>
      <c r="AQ195" s="51">
        <f t="shared" si="452"/>
        <v>0</v>
      </c>
      <c r="AR195" s="178">
        <f t="shared" si="453"/>
        <v>0</v>
      </c>
      <c r="BX195" s="51">
        <f t="shared" si="454"/>
        <v>0</v>
      </c>
      <c r="BY195" s="178">
        <f t="shared" si="455"/>
        <v>0</v>
      </c>
      <c r="DD195" s="51">
        <f t="shared" si="456"/>
        <v>0</v>
      </c>
      <c r="DE195" s="178">
        <f t="shared" si="457"/>
        <v>0</v>
      </c>
      <c r="EK195" s="51">
        <f t="shared" si="458"/>
        <v>0</v>
      </c>
      <c r="EL195" s="178">
        <f t="shared" si="459"/>
        <v>0</v>
      </c>
      <c r="FQ195" s="51">
        <f t="shared" si="460"/>
        <v>0</v>
      </c>
      <c r="FR195" s="178">
        <f t="shared" si="461"/>
        <v>0</v>
      </c>
    </row>
    <row r="196" spans="3:174" ht="21" customHeight="1" x14ac:dyDescent="0.25">
      <c r="C196" s="460"/>
      <c r="D196" s="457"/>
      <c r="E196" s="499"/>
      <c r="F196" s="497"/>
      <c r="G196" s="53" t="s">
        <v>47</v>
      </c>
      <c r="H196" s="49" t="s">
        <v>30</v>
      </c>
      <c r="I196" s="55">
        <v>0</v>
      </c>
      <c r="J196" s="56">
        <f t="shared" si="465"/>
        <v>0</v>
      </c>
      <c r="K196" s="178">
        <f t="shared" si="451"/>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52"/>
        <v>0</v>
      </c>
      <c r="AR196" s="178">
        <f t="shared" si="453"/>
        <v>0</v>
      </c>
      <c r="BX196" s="51">
        <f t="shared" si="454"/>
        <v>0</v>
      </c>
      <c r="BY196" s="178">
        <f t="shared" si="455"/>
        <v>0</v>
      </c>
      <c r="DD196" s="51">
        <f t="shared" si="456"/>
        <v>0</v>
      </c>
      <c r="DE196" s="178">
        <f t="shared" si="457"/>
        <v>0</v>
      </c>
      <c r="EK196" s="51">
        <f t="shared" si="458"/>
        <v>0</v>
      </c>
      <c r="EL196" s="178">
        <f t="shared" si="459"/>
        <v>0</v>
      </c>
      <c r="FQ196" s="51">
        <f t="shared" si="460"/>
        <v>0</v>
      </c>
      <c r="FR196" s="178">
        <f t="shared" si="461"/>
        <v>0</v>
      </c>
    </row>
    <row r="197" spans="3:174" ht="21" customHeight="1" x14ac:dyDescent="0.25">
      <c r="C197" s="461"/>
      <c r="D197" s="458"/>
      <c r="E197" s="500"/>
      <c r="F197" s="497"/>
      <c r="G197" s="58" t="s">
        <v>48</v>
      </c>
      <c r="H197" s="49" t="s">
        <v>30</v>
      </c>
      <c r="I197" s="60">
        <f t="shared" ref="I197" si="466">SUMIF($J$23:$FR$23,$I$23,J197:FR197)</f>
        <v>15</v>
      </c>
      <c r="J197" s="61" t="s">
        <v>30</v>
      </c>
      <c r="K197" s="178">
        <f t="shared" si="451"/>
        <v>15</v>
      </c>
      <c r="L197" s="58"/>
      <c r="M197" s="58"/>
      <c r="N197" s="58"/>
      <c r="O197" s="58"/>
      <c r="P197" s="58"/>
      <c r="Q197" s="58"/>
      <c r="R197" s="58"/>
      <c r="S197" s="58"/>
      <c r="T197" s="58"/>
      <c r="U197" s="58"/>
      <c r="V197" s="58"/>
      <c r="W197" s="58"/>
      <c r="X197" s="58">
        <v>2</v>
      </c>
      <c r="Y197" s="58">
        <v>2</v>
      </c>
      <c r="Z197" s="58">
        <v>2</v>
      </c>
      <c r="AA197" s="58">
        <v>2</v>
      </c>
      <c r="AB197" s="58">
        <v>3</v>
      </c>
      <c r="AC197" s="58"/>
      <c r="AD197" s="58"/>
      <c r="AE197" s="58">
        <v>2</v>
      </c>
      <c r="AF197" s="58">
        <v>2</v>
      </c>
      <c r="AG197" s="58"/>
      <c r="AH197" s="58"/>
      <c r="AI197" s="58"/>
      <c r="AJ197" s="58"/>
      <c r="AK197" s="58"/>
      <c r="AL197" s="58"/>
      <c r="AM197" s="58"/>
      <c r="AN197" s="58"/>
      <c r="AO197" s="58"/>
      <c r="AP197" s="58"/>
      <c r="AQ197" s="51">
        <f t="shared" si="452"/>
        <v>0</v>
      </c>
      <c r="AR197" s="178">
        <f t="shared" si="453"/>
        <v>0</v>
      </c>
      <c r="BX197" s="51">
        <f t="shared" si="454"/>
        <v>0</v>
      </c>
      <c r="BY197" s="178">
        <f t="shared" si="455"/>
        <v>0</v>
      </c>
      <c r="DD197" s="51">
        <f t="shared" si="456"/>
        <v>0</v>
      </c>
      <c r="DE197" s="178">
        <f t="shared" si="457"/>
        <v>0</v>
      </c>
      <c r="EK197" s="51">
        <f t="shared" si="458"/>
        <v>0</v>
      </c>
      <c r="EL197" s="178">
        <f t="shared" si="459"/>
        <v>0</v>
      </c>
      <c r="FQ197" s="51">
        <f t="shared" si="460"/>
        <v>0</v>
      </c>
      <c r="FR197" s="178">
        <f t="shared" si="461"/>
        <v>0</v>
      </c>
    </row>
    <row r="198" spans="3:174" ht="21" customHeight="1" x14ac:dyDescent="0.25">
      <c r="C198" s="459" t="str">
        <f>IF(D198="","-",SUBTOTAL(3,$D$24:D198))</f>
        <v>-</v>
      </c>
      <c r="D198" s="491"/>
      <c r="E198" s="494"/>
      <c r="F198" s="497" t="str">
        <f>IFERROR(VLOOKUP(D198,'employee list'!$C:$E,3,0),"-")</f>
        <v>-</v>
      </c>
      <c r="G198" s="48" t="s">
        <v>44</v>
      </c>
      <c r="H198" s="49" t="s">
        <v>30</v>
      </c>
      <c r="I198" s="50">
        <v>0</v>
      </c>
      <c r="J198" s="51">
        <f t="shared" ref="J198:J199" si="467">COUNTIF(L198:AP198,"X")</f>
        <v>0</v>
      </c>
      <c r="K198" s="178">
        <f t="shared" si="451"/>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52"/>
        <v>0</v>
      </c>
      <c r="AR198" s="178">
        <f t="shared" si="453"/>
        <v>0</v>
      </c>
      <c r="BX198" s="51">
        <f t="shared" si="454"/>
        <v>0</v>
      </c>
      <c r="BY198" s="178">
        <f t="shared" si="455"/>
        <v>0</v>
      </c>
      <c r="DD198" s="51">
        <f t="shared" si="456"/>
        <v>0</v>
      </c>
      <c r="DE198" s="178">
        <f t="shared" si="457"/>
        <v>0</v>
      </c>
      <c r="EK198" s="51">
        <f t="shared" si="458"/>
        <v>0</v>
      </c>
      <c r="EL198" s="178">
        <f t="shared" si="459"/>
        <v>0</v>
      </c>
      <c r="FQ198" s="51">
        <f t="shared" si="460"/>
        <v>0</v>
      </c>
      <c r="FR198" s="178">
        <f t="shared" si="461"/>
        <v>0</v>
      </c>
    </row>
    <row r="199" spans="3:174" ht="21" customHeight="1" x14ac:dyDescent="0.25">
      <c r="C199" s="460"/>
      <c r="D199" s="492"/>
      <c r="E199" s="495"/>
      <c r="F199" s="497"/>
      <c r="G199" s="53" t="s">
        <v>47</v>
      </c>
      <c r="H199" s="49" t="s">
        <v>30</v>
      </c>
      <c r="I199" s="55">
        <v>0</v>
      </c>
      <c r="J199" s="56">
        <f t="shared" si="467"/>
        <v>0</v>
      </c>
      <c r="K199" s="178">
        <f t="shared" si="451"/>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52"/>
        <v>0</v>
      </c>
      <c r="AR199" s="178">
        <f t="shared" si="453"/>
        <v>0</v>
      </c>
      <c r="BX199" s="51">
        <f t="shared" si="454"/>
        <v>0</v>
      </c>
      <c r="BY199" s="178">
        <f t="shared" si="455"/>
        <v>0</v>
      </c>
      <c r="DD199" s="51">
        <f t="shared" si="456"/>
        <v>0</v>
      </c>
      <c r="DE199" s="178">
        <f t="shared" si="457"/>
        <v>0</v>
      </c>
      <c r="EK199" s="51">
        <f t="shared" si="458"/>
        <v>0</v>
      </c>
      <c r="EL199" s="178">
        <f t="shared" si="459"/>
        <v>0</v>
      </c>
      <c r="FQ199" s="51">
        <f t="shared" si="460"/>
        <v>0</v>
      </c>
      <c r="FR199" s="178">
        <f t="shared" si="461"/>
        <v>0</v>
      </c>
    </row>
    <row r="200" spans="3:174" ht="21" customHeight="1" x14ac:dyDescent="0.25">
      <c r="C200" s="461"/>
      <c r="D200" s="493"/>
      <c r="E200" s="496"/>
      <c r="F200" s="497"/>
      <c r="G200" s="58" t="s">
        <v>48</v>
      </c>
      <c r="H200" s="49" t="s">
        <v>30</v>
      </c>
      <c r="I200" s="60">
        <f t="shared" ref="I200" si="468">SUMIF($J$23:$FR$23,$I$23,J200:FR200)</f>
        <v>0</v>
      </c>
      <c r="J200" s="61" t="s">
        <v>30</v>
      </c>
      <c r="K200" s="178">
        <f t="shared" si="451"/>
        <v>0</v>
      </c>
      <c r="L200" s="58"/>
      <c r="M200" s="58"/>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52"/>
        <v>0</v>
      </c>
      <c r="AR200" s="178">
        <f t="shared" si="453"/>
        <v>0</v>
      </c>
      <c r="BX200" s="51">
        <f t="shared" si="454"/>
        <v>0</v>
      </c>
      <c r="BY200" s="178">
        <f t="shared" si="455"/>
        <v>0</v>
      </c>
      <c r="DD200" s="51">
        <f t="shared" si="456"/>
        <v>0</v>
      </c>
      <c r="DE200" s="178">
        <f t="shared" si="457"/>
        <v>0</v>
      </c>
      <c r="EK200" s="51">
        <f t="shared" si="458"/>
        <v>0</v>
      </c>
      <c r="EL200" s="178">
        <f t="shared" si="459"/>
        <v>0</v>
      </c>
      <c r="FQ200" s="51">
        <f t="shared" si="460"/>
        <v>0</v>
      </c>
      <c r="FR200" s="178">
        <f t="shared" si="461"/>
        <v>0</v>
      </c>
    </row>
    <row r="201" spans="3:174" ht="21" customHeight="1" x14ac:dyDescent="0.25">
      <c r="C201" s="459" t="str">
        <f>IF(D201="","-",SUBTOTAL(3,$D$24:D201))</f>
        <v>-</v>
      </c>
      <c r="D201" s="491"/>
      <c r="E201" s="494"/>
      <c r="F201" s="497" t="str">
        <f>IFERROR(VLOOKUP(D201,'employee list'!$C:$E,3,0),"-")</f>
        <v>-</v>
      </c>
      <c r="G201" s="48" t="s">
        <v>44</v>
      </c>
      <c r="H201" s="49" t="s">
        <v>30</v>
      </c>
      <c r="I201" s="50">
        <v>0</v>
      </c>
      <c r="J201" s="51">
        <f t="shared" ref="J201:J202" si="469">COUNTIF(L201:AP201,"X")</f>
        <v>0</v>
      </c>
      <c r="K201" s="178">
        <f t="shared" si="451"/>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52"/>
        <v>0</v>
      </c>
      <c r="AR201" s="178">
        <f t="shared" si="453"/>
        <v>0</v>
      </c>
      <c r="BX201" s="51">
        <f t="shared" si="454"/>
        <v>0</v>
      </c>
      <c r="BY201" s="178">
        <f t="shared" si="455"/>
        <v>0</v>
      </c>
      <c r="DD201" s="51">
        <f t="shared" si="456"/>
        <v>0</v>
      </c>
      <c r="DE201" s="178">
        <f t="shared" si="457"/>
        <v>0</v>
      </c>
      <c r="EK201" s="51">
        <f t="shared" si="458"/>
        <v>0</v>
      </c>
      <c r="EL201" s="178">
        <f t="shared" si="459"/>
        <v>0</v>
      </c>
      <c r="FQ201" s="51">
        <f t="shared" si="460"/>
        <v>0</v>
      </c>
      <c r="FR201" s="178">
        <f t="shared" si="461"/>
        <v>0</v>
      </c>
    </row>
    <row r="202" spans="3:174" ht="21" customHeight="1" x14ac:dyDescent="0.25">
      <c r="C202" s="460"/>
      <c r="D202" s="492"/>
      <c r="E202" s="495"/>
      <c r="F202" s="497"/>
      <c r="G202" s="53" t="s">
        <v>47</v>
      </c>
      <c r="H202" s="49" t="s">
        <v>30</v>
      </c>
      <c r="I202" s="55">
        <v>0</v>
      </c>
      <c r="J202" s="56">
        <f t="shared" si="469"/>
        <v>0</v>
      </c>
      <c r="K202" s="178">
        <f t="shared" si="45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52"/>
        <v>0</v>
      </c>
      <c r="AR202" s="178">
        <f t="shared" si="453"/>
        <v>0</v>
      </c>
      <c r="BX202" s="51">
        <f t="shared" si="454"/>
        <v>0</v>
      </c>
      <c r="BY202" s="178">
        <f t="shared" si="455"/>
        <v>0</v>
      </c>
      <c r="DD202" s="51">
        <f t="shared" si="456"/>
        <v>0</v>
      </c>
      <c r="DE202" s="178">
        <f t="shared" si="457"/>
        <v>0</v>
      </c>
      <c r="EK202" s="51">
        <f t="shared" si="458"/>
        <v>0</v>
      </c>
      <c r="EL202" s="178">
        <f t="shared" si="459"/>
        <v>0</v>
      </c>
      <c r="FQ202" s="51">
        <f t="shared" si="460"/>
        <v>0</v>
      </c>
      <c r="FR202" s="178">
        <f t="shared" si="461"/>
        <v>0</v>
      </c>
    </row>
    <row r="203" spans="3:174" ht="21" customHeight="1" x14ac:dyDescent="0.25">
      <c r="C203" s="461"/>
      <c r="D203" s="493"/>
      <c r="E203" s="496"/>
      <c r="F203" s="497"/>
      <c r="G203" s="58" t="s">
        <v>48</v>
      </c>
      <c r="H203" s="49" t="s">
        <v>30</v>
      </c>
      <c r="I203" s="60">
        <f t="shared" ref="I203" si="470">SUMIF($J$23:$FR$23,$I$23,J203:FR203)</f>
        <v>0</v>
      </c>
      <c r="J203" s="61" t="s">
        <v>30</v>
      </c>
      <c r="K203" s="178">
        <f t="shared" si="451"/>
        <v>0</v>
      </c>
      <c r="L203" s="58"/>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52"/>
        <v>0</v>
      </c>
      <c r="AR203" s="178">
        <f t="shared" si="453"/>
        <v>0</v>
      </c>
      <c r="BX203" s="51">
        <f t="shared" si="454"/>
        <v>0</v>
      </c>
      <c r="BY203" s="178">
        <f t="shared" si="455"/>
        <v>0</v>
      </c>
      <c r="DD203" s="51">
        <f t="shared" si="456"/>
        <v>0</v>
      </c>
      <c r="DE203" s="178">
        <f t="shared" si="457"/>
        <v>0</v>
      </c>
      <c r="EK203" s="51">
        <f t="shared" si="458"/>
        <v>0</v>
      </c>
      <c r="EL203" s="178">
        <f t="shared" si="459"/>
        <v>0</v>
      </c>
      <c r="FQ203" s="51">
        <f t="shared" si="460"/>
        <v>0</v>
      </c>
      <c r="FR203" s="178">
        <f t="shared" si="461"/>
        <v>0</v>
      </c>
    </row>
    <row r="204" spans="3:174" ht="21" customHeight="1" x14ac:dyDescent="0.25">
      <c r="C204" s="459" t="str">
        <f>IF(D204="","-",SUBTOTAL(3,$D$24:D204))</f>
        <v>-</v>
      </c>
      <c r="D204" s="491"/>
      <c r="E204" s="494"/>
      <c r="F204" s="497" t="str">
        <f>IFERROR(VLOOKUP(D204,'employee list'!$C:$E,3,0),"-")</f>
        <v>-</v>
      </c>
      <c r="G204" s="48" t="s">
        <v>44</v>
      </c>
      <c r="H204" s="49" t="s">
        <v>30</v>
      </c>
      <c r="I204" s="50">
        <v>0</v>
      </c>
      <c r="J204" s="51">
        <f t="shared" ref="J204:J205" si="471">COUNTIF(L204:AP204,"X")</f>
        <v>0</v>
      </c>
      <c r="K204" s="178">
        <f t="shared" si="451"/>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52"/>
        <v>0</v>
      </c>
      <c r="AR204" s="178">
        <f t="shared" si="453"/>
        <v>0</v>
      </c>
      <c r="BX204" s="51">
        <f t="shared" si="454"/>
        <v>0</v>
      </c>
      <c r="BY204" s="178">
        <f t="shared" si="455"/>
        <v>0</v>
      </c>
      <c r="DD204" s="51">
        <f t="shared" si="456"/>
        <v>0</v>
      </c>
      <c r="DE204" s="178">
        <f t="shared" si="457"/>
        <v>0</v>
      </c>
      <c r="EK204" s="51">
        <f t="shared" si="458"/>
        <v>0</v>
      </c>
      <c r="EL204" s="178">
        <f t="shared" si="459"/>
        <v>0</v>
      </c>
      <c r="FQ204" s="51">
        <f t="shared" si="460"/>
        <v>0</v>
      </c>
      <c r="FR204" s="178">
        <f t="shared" si="461"/>
        <v>0</v>
      </c>
    </row>
    <row r="205" spans="3:174" ht="21" customHeight="1" x14ac:dyDescent="0.25">
      <c r="C205" s="460"/>
      <c r="D205" s="492"/>
      <c r="E205" s="495"/>
      <c r="F205" s="497"/>
      <c r="G205" s="53" t="s">
        <v>47</v>
      </c>
      <c r="H205" s="49" t="s">
        <v>30</v>
      </c>
      <c r="I205" s="55">
        <v>0</v>
      </c>
      <c r="J205" s="56">
        <f t="shared" si="471"/>
        <v>0</v>
      </c>
      <c r="K205" s="178">
        <f t="shared" si="45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52"/>
        <v>0</v>
      </c>
      <c r="AR205" s="178">
        <f t="shared" si="453"/>
        <v>0</v>
      </c>
      <c r="BX205" s="51">
        <f t="shared" si="454"/>
        <v>0</v>
      </c>
      <c r="BY205" s="178">
        <f t="shared" si="455"/>
        <v>0</v>
      </c>
      <c r="DD205" s="51">
        <f t="shared" si="456"/>
        <v>0</v>
      </c>
      <c r="DE205" s="178">
        <f t="shared" si="457"/>
        <v>0</v>
      </c>
      <c r="EK205" s="51">
        <f t="shared" si="458"/>
        <v>0</v>
      </c>
      <c r="EL205" s="178">
        <f t="shared" si="459"/>
        <v>0</v>
      </c>
      <c r="FQ205" s="51">
        <f t="shared" si="460"/>
        <v>0</v>
      </c>
      <c r="FR205" s="178">
        <f t="shared" si="461"/>
        <v>0</v>
      </c>
    </row>
    <row r="206" spans="3:174" ht="21" customHeight="1" x14ac:dyDescent="0.25">
      <c r="C206" s="461"/>
      <c r="D206" s="493"/>
      <c r="E206" s="496"/>
      <c r="F206" s="497"/>
      <c r="G206" s="58" t="s">
        <v>48</v>
      </c>
      <c r="H206" s="49" t="s">
        <v>30</v>
      </c>
      <c r="I206" s="60">
        <f t="shared" ref="I206" si="472">SUMIF($J$23:$FR$23,$I$23,J206:FR206)</f>
        <v>0</v>
      </c>
      <c r="J206" s="61" t="s">
        <v>30</v>
      </c>
      <c r="K206" s="178">
        <f t="shared" si="451"/>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52"/>
        <v>0</v>
      </c>
      <c r="AR206" s="178">
        <f t="shared" si="453"/>
        <v>0</v>
      </c>
      <c r="BX206" s="51">
        <f t="shared" si="454"/>
        <v>0</v>
      </c>
      <c r="BY206" s="178">
        <f t="shared" si="455"/>
        <v>0</v>
      </c>
      <c r="DD206" s="51">
        <f t="shared" si="456"/>
        <v>0</v>
      </c>
      <c r="DE206" s="178">
        <f t="shared" si="457"/>
        <v>0</v>
      </c>
      <c r="EK206" s="51">
        <f t="shared" si="458"/>
        <v>0</v>
      </c>
      <c r="EL206" s="178">
        <f t="shared" si="459"/>
        <v>0</v>
      </c>
      <c r="FQ206" s="51">
        <f t="shared" si="460"/>
        <v>0</v>
      </c>
      <c r="FR206" s="178">
        <f t="shared" si="461"/>
        <v>0</v>
      </c>
    </row>
    <row r="207" spans="3:174" ht="21" customHeight="1" x14ac:dyDescent="0.25">
      <c r="C207" s="459" t="str">
        <f>IF(D207="","-",SUBTOTAL(3,$D$24:D207))</f>
        <v>-</v>
      </c>
      <c r="D207" s="491"/>
      <c r="E207" s="494"/>
      <c r="F207" s="497" t="str">
        <f>IFERROR(VLOOKUP(D207,'employee list'!$C:$E,3,0),"-")</f>
        <v>-</v>
      </c>
      <c r="G207" s="48" t="s">
        <v>44</v>
      </c>
      <c r="H207" s="49" t="s">
        <v>30</v>
      </c>
      <c r="I207" s="50">
        <v>0</v>
      </c>
      <c r="J207" s="51">
        <f t="shared" ref="J207:J208" si="473">COUNTIF(L207:AP207,"X")</f>
        <v>0</v>
      </c>
      <c r="K207" s="178">
        <f t="shared" si="451"/>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52"/>
        <v>0</v>
      </c>
      <c r="AR207" s="178">
        <f t="shared" si="453"/>
        <v>0</v>
      </c>
      <c r="BX207" s="51">
        <f t="shared" si="454"/>
        <v>0</v>
      </c>
      <c r="BY207" s="178">
        <f t="shared" si="455"/>
        <v>0</v>
      </c>
      <c r="DD207" s="51">
        <f t="shared" si="456"/>
        <v>0</v>
      </c>
      <c r="DE207" s="178">
        <f t="shared" si="457"/>
        <v>0</v>
      </c>
      <c r="EK207" s="51">
        <f t="shared" si="458"/>
        <v>0</v>
      </c>
      <c r="EL207" s="178">
        <f t="shared" si="459"/>
        <v>0</v>
      </c>
      <c r="FQ207" s="51">
        <f t="shared" si="460"/>
        <v>0</v>
      </c>
      <c r="FR207" s="178">
        <f t="shared" si="461"/>
        <v>0</v>
      </c>
    </row>
    <row r="208" spans="3:174" ht="21" customHeight="1" x14ac:dyDescent="0.25">
      <c r="C208" s="460"/>
      <c r="D208" s="492"/>
      <c r="E208" s="495"/>
      <c r="F208" s="497"/>
      <c r="G208" s="53" t="s">
        <v>47</v>
      </c>
      <c r="H208" s="49" t="s">
        <v>30</v>
      </c>
      <c r="I208" s="55">
        <v>0</v>
      </c>
      <c r="J208" s="56">
        <f t="shared" si="473"/>
        <v>0</v>
      </c>
      <c r="K208" s="178">
        <f t="shared" si="45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2"/>
        <v>0</v>
      </c>
      <c r="AR208" s="178">
        <f t="shared" si="453"/>
        <v>0</v>
      </c>
      <c r="BX208" s="51">
        <f t="shared" si="454"/>
        <v>0</v>
      </c>
      <c r="BY208" s="178">
        <f t="shared" si="455"/>
        <v>0</v>
      </c>
      <c r="DD208" s="51">
        <f t="shared" si="456"/>
        <v>0</v>
      </c>
      <c r="DE208" s="178">
        <f t="shared" si="457"/>
        <v>0</v>
      </c>
      <c r="EK208" s="51">
        <f t="shared" si="458"/>
        <v>0</v>
      </c>
      <c r="EL208" s="178">
        <f t="shared" si="459"/>
        <v>0</v>
      </c>
      <c r="FQ208" s="51">
        <f t="shared" si="460"/>
        <v>0</v>
      </c>
      <c r="FR208" s="178">
        <f t="shared" si="461"/>
        <v>0</v>
      </c>
    </row>
    <row r="209" spans="3:174" ht="21" customHeight="1" x14ac:dyDescent="0.25">
      <c r="C209" s="461"/>
      <c r="D209" s="493"/>
      <c r="E209" s="496"/>
      <c r="F209" s="497"/>
      <c r="G209" s="58" t="s">
        <v>48</v>
      </c>
      <c r="H209" s="49" t="s">
        <v>30</v>
      </c>
      <c r="I209" s="60">
        <f t="shared" ref="I209" si="474">SUMIF($J$23:$FR$23,$I$23,J209:FR209)</f>
        <v>0</v>
      </c>
      <c r="J209" s="61" t="s">
        <v>30</v>
      </c>
      <c r="K209" s="178">
        <f t="shared" si="451"/>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2"/>
        <v>0</v>
      </c>
      <c r="AR209" s="178">
        <f t="shared" si="453"/>
        <v>0</v>
      </c>
      <c r="BX209" s="51">
        <f t="shared" si="454"/>
        <v>0</v>
      </c>
      <c r="BY209" s="178">
        <f t="shared" si="455"/>
        <v>0</v>
      </c>
      <c r="DD209" s="51">
        <f t="shared" si="456"/>
        <v>0</v>
      </c>
      <c r="DE209" s="178">
        <f t="shared" si="457"/>
        <v>0</v>
      </c>
      <c r="EK209" s="51">
        <f t="shared" si="458"/>
        <v>0</v>
      </c>
      <c r="EL209" s="178">
        <f t="shared" si="459"/>
        <v>0</v>
      </c>
      <c r="FQ209" s="51">
        <f t="shared" si="460"/>
        <v>0</v>
      </c>
      <c r="FR209" s="178">
        <f t="shared" si="461"/>
        <v>0</v>
      </c>
    </row>
    <row r="210" spans="3:174" ht="21" customHeight="1" x14ac:dyDescent="0.25">
      <c r="C210" s="459" t="str">
        <f>IF(D210="","-",SUBTOTAL(3,$D$24:D210))</f>
        <v>-</v>
      </c>
      <c r="D210" s="491"/>
      <c r="E210" s="494"/>
      <c r="F210" s="497" t="str">
        <f>IFERROR(VLOOKUP(D210,'employee list'!$C:$E,3,0),"-")</f>
        <v>-</v>
      </c>
      <c r="G210" s="48" t="s">
        <v>44</v>
      </c>
      <c r="H210" s="49" t="s">
        <v>30</v>
      </c>
      <c r="I210" s="50">
        <v>0</v>
      </c>
      <c r="J210" s="51">
        <f t="shared" ref="J210:J211" si="475">COUNTIF(L210:AP210,"X")</f>
        <v>0</v>
      </c>
      <c r="K210" s="178">
        <f t="shared" si="451"/>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2"/>
        <v>0</v>
      </c>
      <c r="AR210" s="178">
        <f t="shared" si="453"/>
        <v>0</v>
      </c>
      <c r="BX210" s="51">
        <f t="shared" si="454"/>
        <v>0</v>
      </c>
      <c r="BY210" s="178">
        <f t="shared" si="455"/>
        <v>0</v>
      </c>
      <c r="DD210" s="51">
        <f t="shared" si="456"/>
        <v>0</v>
      </c>
      <c r="DE210" s="178">
        <f t="shared" si="457"/>
        <v>0</v>
      </c>
      <c r="EK210" s="51">
        <f t="shared" si="458"/>
        <v>0</v>
      </c>
      <c r="EL210" s="178">
        <f t="shared" si="459"/>
        <v>0</v>
      </c>
      <c r="FQ210" s="51">
        <f t="shared" si="460"/>
        <v>0</v>
      </c>
      <c r="FR210" s="178">
        <f t="shared" si="461"/>
        <v>0</v>
      </c>
    </row>
    <row r="211" spans="3:174" ht="21" customHeight="1" x14ac:dyDescent="0.25">
      <c r="C211" s="460"/>
      <c r="D211" s="492"/>
      <c r="E211" s="495"/>
      <c r="F211" s="497"/>
      <c r="G211" s="53" t="s">
        <v>47</v>
      </c>
      <c r="H211" s="49" t="s">
        <v>30</v>
      </c>
      <c r="I211" s="55">
        <v>0</v>
      </c>
      <c r="J211" s="56">
        <f t="shared" si="475"/>
        <v>0</v>
      </c>
      <c r="K211" s="178">
        <f t="shared" si="451"/>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2"/>
        <v>0</v>
      </c>
      <c r="AR211" s="178">
        <f t="shared" si="453"/>
        <v>0</v>
      </c>
      <c r="BX211" s="51">
        <f t="shared" si="454"/>
        <v>0</v>
      </c>
      <c r="BY211" s="178">
        <f t="shared" si="455"/>
        <v>0</v>
      </c>
      <c r="DD211" s="51">
        <f t="shared" si="456"/>
        <v>0</v>
      </c>
      <c r="DE211" s="178">
        <f t="shared" si="457"/>
        <v>0</v>
      </c>
      <c r="EK211" s="51">
        <f t="shared" si="458"/>
        <v>0</v>
      </c>
      <c r="EL211" s="178">
        <f t="shared" si="459"/>
        <v>0</v>
      </c>
      <c r="FQ211" s="51">
        <f t="shared" si="460"/>
        <v>0</v>
      </c>
      <c r="FR211" s="178">
        <f t="shared" si="461"/>
        <v>0</v>
      </c>
    </row>
    <row r="212" spans="3:174" ht="21" customHeight="1" x14ac:dyDescent="0.25">
      <c r="C212" s="461"/>
      <c r="D212" s="493"/>
      <c r="E212" s="496"/>
      <c r="F212" s="497"/>
      <c r="G212" s="58" t="s">
        <v>48</v>
      </c>
      <c r="H212" s="49" t="s">
        <v>30</v>
      </c>
      <c r="I212" s="60">
        <f t="shared" ref="I212" si="476">SUMIF($J$23:$FR$23,$I$23,J212:FR212)</f>
        <v>0</v>
      </c>
      <c r="J212" s="61" t="s">
        <v>30</v>
      </c>
      <c r="K212" s="178">
        <f t="shared" si="451"/>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2"/>
        <v>0</v>
      </c>
      <c r="AR212" s="178">
        <f t="shared" si="453"/>
        <v>0</v>
      </c>
      <c r="BX212" s="51">
        <f t="shared" si="454"/>
        <v>0</v>
      </c>
      <c r="BY212" s="178">
        <f t="shared" si="455"/>
        <v>0</v>
      </c>
      <c r="DD212" s="51">
        <f t="shared" si="456"/>
        <v>0</v>
      </c>
      <c r="DE212" s="178">
        <f t="shared" si="457"/>
        <v>0</v>
      </c>
      <c r="EK212" s="51">
        <f t="shared" si="458"/>
        <v>0</v>
      </c>
      <c r="EL212" s="178">
        <f t="shared" si="459"/>
        <v>0</v>
      </c>
      <c r="FQ212" s="51">
        <f t="shared" si="460"/>
        <v>0</v>
      </c>
      <c r="FR212" s="178">
        <f t="shared" si="461"/>
        <v>0</v>
      </c>
    </row>
    <row r="213" spans="3:174" ht="21" customHeight="1" x14ac:dyDescent="0.25">
      <c r="C213" s="459" t="str">
        <f>IF(D213="","-",SUBTOTAL(3,$D$24:D213))</f>
        <v>-</v>
      </c>
      <c r="D213" s="491"/>
      <c r="E213" s="494"/>
      <c r="F213" s="497" t="str">
        <f>IFERROR(VLOOKUP(D213,'employee list'!$C:$E,3,0),"-")</f>
        <v>-</v>
      </c>
      <c r="G213" s="48" t="s">
        <v>44</v>
      </c>
      <c r="H213" s="49" t="s">
        <v>30</v>
      </c>
      <c r="I213" s="50">
        <v>0</v>
      </c>
      <c r="J213" s="51">
        <f t="shared" ref="J213:J214" si="477">COUNTIF(L213:AP213,"X")</f>
        <v>0</v>
      </c>
      <c r="K213" s="178">
        <f t="shared" si="451"/>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2"/>
        <v>0</v>
      </c>
      <c r="AR213" s="178">
        <f t="shared" si="453"/>
        <v>0</v>
      </c>
      <c r="BX213" s="51">
        <f t="shared" si="454"/>
        <v>0</v>
      </c>
      <c r="BY213" s="178">
        <f t="shared" si="455"/>
        <v>0</v>
      </c>
      <c r="DD213" s="51">
        <f t="shared" si="456"/>
        <v>0</v>
      </c>
      <c r="DE213" s="178">
        <f t="shared" si="457"/>
        <v>0</v>
      </c>
      <c r="EK213" s="51">
        <f t="shared" si="458"/>
        <v>0</v>
      </c>
      <c r="EL213" s="178">
        <f t="shared" si="459"/>
        <v>0</v>
      </c>
      <c r="FQ213" s="51">
        <f t="shared" si="460"/>
        <v>0</v>
      </c>
      <c r="FR213" s="178">
        <f t="shared" si="461"/>
        <v>0</v>
      </c>
    </row>
    <row r="214" spans="3:174" ht="21" customHeight="1" x14ac:dyDescent="0.25">
      <c r="C214" s="460"/>
      <c r="D214" s="492"/>
      <c r="E214" s="495"/>
      <c r="F214" s="497"/>
      <c r="G214" s="53" t="s">
        <v>47</v>
      </c>
      <c r="H214" s="49" t="s">
        <v>30</v>
      </c>
      <c r="I214" s="55">
        <v>0</v>
      </c>
      <c r="J214" s="56">
        <f t="shared" si="477"/>
        <v>0</v>
      </c>
      <c r="K214" s="178">
        <f t="shared" si="451"/>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2"/>
        <v>0</v>
      </c>
      <c r="AR214" s="178">
        <f t="shared" si="453"/>
        <v>0</v>
      </c>
      <c r="BX214" s="51">
        <f t="shared" si="454"/>
        <v>0</v>
      </c>
      <c r="BY214" s="178">
        <f t="shared" si="455"/>
        <v>0</v>
      </c>
      <c r="DD214" s="51">
        <f t="shared" si="456"/>
        <v>0</v>
      </c>
      <c r="DE214" s="178">
        <f t="shared" si="457"/>
        <v>0</v>
      </c>
      <c r="EK214" s="51">
        <f t="shared" si="458"/>
        <v>0</v>
      </c>
      <c r="EL214" s="178">
        <f t="shared" si="459"/>
        <v>0</v>
      </c>
      <c r="FQ214" s="51">
        <f t="shared" si="460"/>
        <v>0</v>
      </c>
      <c r="FR214" s="178">
        <f t="shared" si="461"/>
        <v>0</v>
      </c>
    </row>
    <row r="215" spans="3:174" ht="21" customHeight="1" x14ac:dyDescent="0.25">
      <c r="C215" s="461"/>
      <c r="D215" s="493"/>
      <c r="E215" s="496"/>
      <c r="F215" s="497"/>
      <c r="G215" s="58" t="s">
        <v>48</v>
      </c>
      <c r="H215" s="49" t="s">
        <v>30</v>
      </c>
      <c r="I215" s="60">
        <f t="shared" ref="I215" si="478">SUMIF($J$23:$FR$23,$I$23,J215:FR215)</f>
        <v>0</v>
      </c>
      <c r="J215" s="61" t="s">
        <v>30</v>
      </c>
      <c r="K215" s="178">
        <f t="shared" si="451"/>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2"/>
        <v>0</v>
      </c>
      <c r="AR215" s="178">
        <f t="shared" si="453"/>
        <v>0</v>
      </c>
      <c r="BX215" s="51">
        <f t="shared" si="454"/>
        <v>0</v>
      </c>
      <c r="BY215" s="178">
        <f t="shared" si="455"/>
        <v>0</v>
      </c>
      <c r="DD215" s="51">
        <f t="shared" si="456"/>
        <v>0</v>
      </c>
      <c r="DE215" s="178">
        <f t="shared" si="457"/>
        <v>0</v>
      </c>
      <c r="EK215" s="51">
        <f t="shared" si="458"/>
        <v>0</v>
      </c>
      <c r="EL215" s="178">
        <f t="shared" si="459"/>
        <v>0</v>
      </c>
      <c r="FQ215" s="51">
        <f t="shared" si="460"/>
        <v>0</v>
      </c>
      <c r="FR215" s="178">
        <f t="shared" si="461"/>
        <v>0</v>
      </c>
    </row>
    <row r="216" spans="3:174" ht="21" customHeight="1" x14ac:dyDescent="0.25">
      <c r="C216" s="459" t="str">
        <f>IF(D216="","-",SUBTOTAL(3,$D$24:D216))</f>
        <v>-</v>
      </c>
      <c r="D216" s="491"/>
      <c r="E216" s="494"/>
      <c r="F216" s="497" t="str">
        <f>IFERROR(VLOOKUP(D216,'employee list'!$C:$E,3,0),"-")</f>
        <v>-</v>
      </c>
      <c r="G216" s="48" t="s">
        <v>44</v>
      </c>
      <c r="H216" s="49" t="s">
        <v>30</v>
      </c>
      <c r="I216" s="50">
        <v>0</v>
      </c>
      <c r="J216" s="51">
        <f t="shared" ref="J216:J217" si="479">COUNTIF(L216:AP216,"X")</f>
        <v>0</v>
      </c>
      <c r="K216" s="178">
        <f t="shared" si="451"/>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2"/>
        <v>0</v>
      </c>
      <c r="AR216" s="178">
        <f t="shared" si="453"/>
        <v>0</v>
      </c>
      <c r="BX216" s="51">
        <f t="shared" si="454"/>
        <v>0</v>
      </c>
      <c r="BY216" s="178">
        <f t="shared" si="455"/>
        <v>0</v>
      </c>
      <c r="DD216" s="51">
        <f t="shared" si="456"/>
        <v>0</v>
      </c>
      <c r="DE216" s="178">
        <f t="shared" si="457"/>
        <v>0</v>
      </c>
      <c r="EK216" s="51">
        <f t="shared" si="458"/>
        <v>0</v>
      </c>
      <c r="EL216" s="178">
        <f t="shared" si="459"/>
        <v>0</v>
      </c>
      <c r="FQ216" s="51">
        <f t="shared" si="460"/>
        <v>0</v>
      </c>
      <c r="FR216" s="178">
        <f t="shared" si="461"/>
        <v>0</v>
      </c>
    </row>
    <row r="217" spans="3:174" ht="21" customHeight="1" x14ac:dyDescent="0.25">
      <c r="C217" s="460"/>
      <c r="D217" s="492"/>
      <c r="E217" s="495"/>
      <c r="F217" s="497"/>
      <c r="G217" s="53" t="s">
        <v>47</v>
      </c>
      <c r="H217" s="49" t="s">
        <v>30</v>
      </c>
      <c r="I217" s="55">
        <v>0</v>
      </c>
      <c r="J217" s="56">
        <f t="shared" si="479"/>
        <v>0</v>
      </c>
      <c r="K217" s="178">
        <f t="shared" si="45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2"/>
        <v>0</v>
      </c>
      <c r="AR217" s="178">
        <f t="shared" si="453"/>
        <v>0</v>
      </c>
      <c r="BX217" s="51">
        <f t="shared" si="454"/>
        <v>0</v>
      </c>
      <c r="BY217" s="178">
        <f t="shared" si="455"/>
        <v>0</v>
      </c>
      <c r="DD217" s="51">
        <f t="shared" si="456"/>
        <v>0</v>
      </c>
      <c r="DE217" s="178">
        <f t="shared" si="457"/>
        <v>0</v>
      </c>
      <c r="EK217" s="51">
        <f t="shared" si="458"/>
        <v>0</v>
      </c>
      <c r="EL217" s="178">
        <f t="shared" si="459"/>
        <v>0</v>
      </c>
      <c r="FQ217" s="51">
        <f t="shared" si="460"/>
        <v>0</v>
      </c>
      <c r="FR217" s="178">
        <f t="shared" si="461"/>
        <v>0</v>
      </c>
    </row>
    <row r="218" spans="3:174" ht="21" customHeight="1" x14ac:dyDescent="0.25">
      <c r="C218" s="461"/>
      <c r="D218" s="493"/>
      <c r="E218" s="496"/>
      <c r="F218" s="497"/>
      <c r="G218" s="58" t="s">
        <v>48</v>
      </c>
      <c r="H218" s="49" t="s">
        <v>30</v>
      </c>
      <c r="I218" s="60">
        <f t="shared" ref="I218" si="480">SUMIF($J$23:$FR$23,$I$23,J218:FR218)</f>
        <v>0</v>
      </c>
      <c r="J218" s="61" t="s">
        <v>30</v>
      </c>
      <c r="K218" s="178">
        <f t="shared" si="451"/>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2"/>
        <v>0</v>
      </c>
      <c r="AR218" s="178">
        <f t="shared" si="453"/>
        <v>0</v>
      </c>
      <c r="BX218" s="51">
        <f t="shared" si="454"/>
        <v>0</v>
      </c>
      <c r="BY218" s="178">
        <f t="shared" si="455"/>
        <v>0</v>
      </c>
      <c r="DD218" s="51">
        <f t="shared" si="456"/>
        <v>0</v>
      </c>
      <c r="DE218" s="178">
        <f t="shared" si="457"/>
        <v>0</v>
      </c>
      <c r="EK218" s="51">
        <f t="shared" si="458"/>
        <v>0</v>
      </c>
      <c r="EL218" s="178">
        <f t="shared" si="459"/>
        <v>0</v>
      </c>
      <c r="FQ218" s="51">
        <f t="shared" si="460"/>
        <v>0</v>
      </c>
      <c r="FR218" s="178">
        <f t="shared" si="461"/>
        <v>0</v>
      </c>
    </row>
    <row r="219" spans="3:174" ht="21" customHeight="1" x14ac:dyDescent="0.25">
      <c r="C219" s="459" t="str">
        <f>IF(D219="","-",SUBTOTAL(3,$D$24:D219))</f>
        <v>-</v>
      </c>
      <c r="D219" s="491"/>
      <c r="E219" s="494"/>
      <c r="F219" s="497" t="str">
        <f>IFERROR(VLOOKUP(D219,'employee list'!$C:$E,3,0),"-")</f>
        <v>-</v>
      </c>
      <c r="G219" s="48" t="s">
        <v>44</v>
      </c>
      <c r="H219" s="49" t="s">
        <v>30</v>
      </c>
      <c r="I219" s="50">
        <v>0</v>
      </c>
      <c r="J219" s="51">
        <f t="shared" ref="J219:J220" si="481">COUNTIF(L219:AP219,"X")</f>
        <v>0</v>
      </c>
      <c r="K219" s="178">
        <f t="shared" si="451"/>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2"/>
        <v>0</v>
      </c>
      <c r="AR219" s="178">
        <f t="shared" si="453"/>
        <v>0</v>
      </c>
      <c r="BX219" s="51">
        <f t="shared" si="454"/>
        <v>0</v>
      </c>
      <c r="BY219" s="178">
        <f t="shared" si="455"/>
        <v>0</v>
      </c>
      <c r="DD219" s="51">
        <f t="shared" si="456"/>
        <v>0</v>
      </c>
      <c r="DE219" s="178">
        <f t="shared" si="457"/>
        <v>0</v>
      </c>
      <c r="EK219" s="51">
        <f t="shared" si="458"/>
        <v>0</v>
      </c>
      <c r="EL219" s="178">
        <f t="shared" si="459"/>
        <v>0</v>
      </c>
      <c r="FQ219" s="51">
        <f t="shared" si="460"/>
        <v>0</v>
      </c>
      <c r="FR219" s="178">
        <f t="shared" si="461"/>
        <v>0</v>
      </c>
    </row>
    <row r="220" spans="3:174" ht="21" customHeight="1" x14ac:dyDescent="0.25">
      <c r="C220" s="460"/>
      <c r="D220" s="492"/>
      <c r="E220" s="495"/>
      <c r="F220" s="497"/>
      <c r="G220" s="53" t="s">
        <v>47</v>
      </c>
      <c r="H220" s="49" t="s">
        <v>30</v>
      </c>
      <c r="I220" s="55">
        <v>0</v>
      </c>
      <c r="J220" s="56">
        <f t="shared" si="481"/>
        <v>0</v>
      </c>
      <c r="K220" s="178">
        <f t="shared" si="451"/>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2"/>
        <v>0</v>
      </c>
      <c r="AR220" s="178">
        <f t="shared" si="453"/>
        <v>0</v>
      </c>
      <c r="BX220" s="51">
        <f t="shared" si="454"/>
        <v>0</v>
      </c>
      <c r="BY220" s="178">
        <f t="shared" si="455"/>
        <v>0</v>
      </c>
      <c r="DD220" s="51">
        <f t="shared" si="456"/>
        <v>0</v>
      </c>
      <c r="DE220" s="178">
        <f t="shared" si="457"/>
        <v>0</v>
      </c>
      <c r="EK220" s="51">
        <f t="shared" si="458"/>
        <v>0</v>
      </c>
      <c r="EL220" s="178">
        <f t="shared" si="459"/>
        <v>0</v>
      </c>
      <c r="FQ220" s="51">
        <f t="shared" si="460"/>
        <v>0</v>
      </c>
      <c r="FR220" s="178">
        <f t="shared" si="461"/>
        <v>0</v>
      </c>
    </row>
    <row r="221" spans="3:174" ht="21" customHeight="1" x14ac:dyDescent="0.25">
      <c r="C221" s="461"/>
      <c r="D221" s="493"/>
      <c r="E221" s="496"/>
      <c r="F221" s="497"/>
      <c r="G221" s="58" t="s">
        <v>48</v>
      </c>
      <c r="H221" s="49" t="s">
        <v>30</v>
      </c>
      <c r="I221" s="60">
        <f t="shared" ref="I221" si="482">SUMIF($J$23:$FR$23,$I$23,J221:FR221)</f>
        <v>0</v>
      </c>
      <c r="J221" s="61" t="s">
        <v>30</v>
      </c>
      <c r="K221" s="178">
        <f t="shared" si="451"/>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2"/>
        <v>0</v>
      </c>
      <c r="AR221" s="178">
        <f t="shared" si="453"/>
        <v>0</v>
      </c>
      <c r="BX221" s="51">
        <f t="shared" si="454"/>
        <v>0</v>
      </c>
      <c r="BY221" s="178">
        <f t="shared" si="455"/>
        <v>0</v>
      </c>
      <c r="DD221" s="51">
        <f t="shared" si="456"/>
        <v>0</v>
      </c>
      <c r="DE221" s="178">
        <f t="shared" si="457"/>
        <v>0</v>
      </c>
      <c r="EK221" s="51">
        <f t="shared" si="458"/>
        <v>0</v>
      </c>
      <c r="EL221" s="178">
        <f t="shared" si="459"/>
        <v>0</v>
      </c>
      <c r="FQ221" s="51">
        <f t="shared" si="460"/>
        <v>0</v>
      </c>
      <c r="FR221" s="178">
        <f t="shared" si="461"/>
        <v>0</v>
      </c>
    </row>
    <row r="222" spans="3:174" ht="21" customHeight="1" x14ac:dyDescent="0.25">
      <c r="C222" s="459" t="str">
        <f>IF(D222="","-",SUBTOTAL(3,$D$24:D222))</f>
        <v>-</v>
      </c>
      <c r="D222" s="491"/>
      <c r="E222" s="494"/>
      <c r="F222" s="497" t="str">
        <f>IFERROR(VLOOKUP(D222,'employee list'!$C:$E,3,0),"-")</f>
        <v>-</v>
      </c>
      <c r="G222" s="48" t="s">
        <v>44</v>
      </c>
      <c r="H222" s="49" t="s">
        <v>30</v>
      </c>
      <c r="I222" s="50">
        <v>0</v>
      </c>
      <c r="J222" s="51">
        <f t="shared" ref="J222:J223" si="483">COUNTIF(L222:AP222,"X")</f>
        <v>0</v>
      </c>
      <c r="K222" s="178">
        <f t="shared" si="451"/>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2"/>
        <v>0</v>
      </c>
      <c r="AR222" s="178">
        <f t="shared" si="453"/>
        <v>0</v>
      </c>
      <c r="BX222" s="51">
        <f t="shared" si="454"/>
        <v>0</v>
      </c>
      <c r="BY222" s="178">
        <f t="shared" si="455"/>
        <v>0</v>
      </c>
      <c r="DD222" s="51">
        <f t="shared" si="456"/>
        <v>0</v>
      </c>
      <c r="DE222" s="178">
        <f t="shared" si="457"/>
        <v>0</v>
      </c>
      <c r="EK222" s="51">
        <f t="shared" si="458"/>
        <v>0</v>
      </c>
      <c r="EL222" s="178">
        <f t="shared" si="459"/>
        <v>0</v>
      </c>
      <c r="FQ222" s="51">
        <f t="shared" si="460"/>
        <v>0</v>
      </c>
      <c r="FR222" s="178">
        <f t="shared" si="461"/>
        <v>0</v>
      </c>
    </row>
    <row r="223" spans="3:174" ht="21" customHeight="1" x14ac:dyDescent="0.25">
      <c r="C223" s="460"/>
      <c r="D223" s="492"/>
      <c r="E223" s="495"/>
      <c r="F223" s="497"/>
      <c r="G223" s="53" t="s">
        <v>47</v>
      </c>
      <c r="H223" s="49" t="s">
        <v>30</v>
      </c>
      <c r="I223" s="55">
        <v>0</v>
      </c>
      <c r="J223" s="56">
        <f t="shared" si="483"/>
        <v>0</v>
      </c>
      <c r="K223" s="178">
        <f t="shared" si="451"/>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2"/>
        <v>0</v>
      </c>
      <c r="AR223" s="178">
        <f t="shared" si="453"/>
        <v>0</v>
      </c>
      <c r="BX223" s="51">
        <f t="shared" si="454"/>
        <v>0</v>
      </c>
      <c r="BY223" s="178">
        <f t="shared" si="455"/>
        <v>0</v>
      </c>
      <c r="DD223" s="51">
        <f t="shared" si="456"/>
        <v>0</v>
      </c>
      <c r="DE223" s="178">
        <f t="shared" si="457"/>
        <v>0</v>
      </c>
      <c r="EK223" s="51">
        <f t="shared" si="458"/>
        <v>0</v>
      </c>
      <c r="EL223" s="178">
        <f t="shared" si="459"/>
        <v>0</v>
      </c>
      <c r="FQ223" s="51">
        <f t="shared" si="460"/>
        <v>0</v>
      </c>
      <c r="FR223" s="178">
        <f t="shared" si="461"/>
        <v>0</v>
      </c>
    </row>
    <row r="224" spans="3:174" ht="21" customHeight="1" x14ac:dyDescent="0.25">
      <c r="C224" s="461"/>
      <c r="D224" s="493"/>
      <c r="E224" s="496"/>
      <c r="F224" s="497"/>
      <c r="G224" s="58" t="s">
        <v>48</v>
      </c>
      <c r="H224" s="49" t="s">
        <v>30</v>
      </c>
      <c r="I224" s="60">
        <f t="shared" ref="I224" si="484">SUMIF($J$23:$FR$23,$I$23,J224:FR224)</f>
        <v>0</v>
      </c>
      <c r="J224" s="61" t="s">
        <v>30</v>
      </c>
      <c r="K224" s="178">
        <f t="shared" si="451"/>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2"/>
        <v>0</v>
      </c>
      <c r="AR224" s="178">
        <f t="shared" si="453"/>
        <v>0</v>
      </c>
      <c r="BX224" s="51">
        <f t="shared" si="454"/>
        <v>0</v>
      </c>
      <c r="BY224" s="178">
        <f t="shared" si="455"/>
        <v>0</v>
      </c>
      <c r="DD224" s="51">
        <f t="shared" si="456"/>
        <v>0</v>
      </c>
      <c r="DE224" s="178">
        <f t="shared" si="457"/>
        <v>0</v>
      </c>
      <c r="EK224" s="51">
        <f t="shared" si="458"/>
        <v>0</v>
      </c>
      <c r="EL224" s="178">
        <f t="shared" si="459"/>
        <v>0</v>
      </c>
      <c r="FQ224" s="51">
        <f t="shared" si="460"/>
        <v>0</v>
      </c>
      <c r="FR224" s="178">
        <f t="shared" si="461"/>
        <v>0</v>
      </c>
    </row>
    <row r="225" spans="3:174" ht="21" customHeight="1" x14ac:dyDescent="0.25">
      <c r="C225" s="459" t="str">
        <f>IF(D225="","-",SUBTOTAL(3,$D$24:D225))</f>
        <v>-</v>
      </c>
      <c r="D225" s="491"/>
      <c r="E225" s="494"/>
      <c r="F225" s="497" t="str">
        <f>IFERROR(VLOOKUP(D225,'employee list'!$C:$E,3,0),"-")</f>
        <v>-</v>
      </c>
      <c r="G225" s="48" t="s">
        <v>44</v>
      </c>
      <c r="H225" s="49" t="s">
        <v>30</v>
      </c>
      <c r="I225" s="50">
        <v>0</v>
      </c>
      <c r="J225" s="51">
        <f t="shared" ref="J225:J226" si="485">COUNTIF(L225:AP225,"X")</f>
        <v>0</v>
      </c>
      <c r="K225" s="178">
        <f t="shared" si="451"/>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2"/>
        <v>0</v>
      </c>
      <c r="AR225" s="178">
        <f t="shared" si="453"/>
        <v>0</v>
      </c>
      <c r="BX225" s="51">
        <f t="shared" si="454"/>
        <v>0</v>
      </c>
      <c r="BY225" s="178">
        <f t="shared" si="455"/>
        <v>0</v>
      </c>
      <c r="DD225" s="51">
        <f t="shared" si="456"/>
        <v>0</v>
      </c>
      <c r="DE225" s="178">
        <f t="shared" si="457"/>
        <v>0</v>
      </c>
      <c r="EK225" s="51">
        <f t="shared" si="458"/>
        <v>0</v>
      </c>
      <c r="EL225" s="178">
        <f t="shared" si="459"/>
        <v>0</v>
      </c>
      <c r="FQ225" s="51">
        <f t="shared" si="460"/>
        <v>0</v>
      </c>
      <c r="FR225" s="178">
        <f t="shared" si="461"/>
        <v>0</v>
      </c>
    </row>
    <row r="226" spans="3:174" ht="21" customHeight="1" x14ac:dyDescent="0.25">
      <c r="C226" s="460"/>
      <c r="D226" s="492"/>
      <c r="E226" s="495"/>
      <c r="F226" s="497"/>
      <c r="G226" s="53" t="s">
        <v>47</v>
      </c>
      <c r="H226" s="49" t="s">
        <v>30</v>
      </c>
      <c r="I226" s="55">
        <v>0</v>
      </c>
      <c r="J226" s="56">
        <f t="shared" si="485"/>
        <v>0</v>
      </c>
      <c r="K226" s="178">
        <f t="shared" si="451"/>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2"/>
        <v>0</v>
      </c>
      <c r="AR226" s="178">
        <f t="shared" si="453"/>
        <v>0</v>
      </c>
      <c r="BX226" s="51">
        <f t="shared" si="454"/>
        <v>0</v>
      </c>
      <c r="BY226" s="178">
        <f t="shared" si="455"/>
        <v>0</v>
      </c>
      <c r="DD226" s="51">
        <f t="shared" si="456"/>
        <v>0</v>
      </c>
      <c r="DE226" s="178">
        <f t="shared" si="457"/>
        <v>0</v>
      </c>
      <c r="EK226" s="51">
        <f t="shared" si="458"/>
        <v>0</v>
      </c>
      <c r="EL226" s="178">
        <f t="shared" si="459"/>
        <v>0</v>
      </c>
      <c r="FQ226" s="51">
        <f t="shared" si="460"/>
        <v>0</v>
      </c>
      <c r="FR226" s="178">
        <f t="shared" si="461"/>
        <v>0</v>
      </c>
    </row>
    <row r="227" spans="3:174" ht="21" customHeight="1" x14ac:dyDescent="0.25">
      <c r="C227" s="461"/>
      <c r="D227" s="493"/>
      <c r="E227" s="496"/>
      <c r="F227" s="497"/>
      <c r="G227" s="58" t="s">
        <v>48</v>
      </c>
      <c r="H227" s="49" t="s">
        <v>30</v>
      </c>
      <c r="I227" s="60">
        <f t="shared" ref="I227" si="486">SUMIF($J$23:$FR$23,$I$23,J227:FR227)</f>
        <v>0</v>
      </c>
      <c r="J227" s="61" t="s">
        <v>30</v>
      </c>
      <c r="K227" s="178">
        <f t="shared" si="451"/>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2"/>
        <v>0</v>
      </c>
      <c r="AR227" s="178">
        <f t="shared" si="453"/>
        <v>0</v>
      </c>
      <c r="BX227" s="51">
        <f t="shared" si="454"/>
        <v>0</v>
      </c>
      <c r="BY227" s="178">
        <f t="shared" si="455"/>
        <v>0</v>
      </c>
      <c r="DD227" s="51">
        <f t="shared" si="456"/>
        <v>0</v>
      </c>
      <c r="DE227" s="178">
        <f t="shared" si="457"/>
        <v>0</v>
      </c>
      <c r="EK227" s="51">
        <f t="shared" si="458"/>
        <v>0</v>
      </c>
      <c r="EL227" s="178">
        <f t="shared" si="459"/>
        <v>0</v>
      </c>
      <c r="FQ227" s="51">
        <f t="shared" si="460"/>
        <v>0</v>
      </c>
      <c r="FR227" s="178">
        <f t="shared" si="461"/>
        <v>0</v>
      </c>
    </row>
    <row r="228" spans="3:174" ht="21" customHeight="1" x14ac:dyDescent="0.25">
      <c r="C228" s="459" t="str">
        <f>IF(D228="","-",SUBTOTAL(3,$D$24:D228))</f>
        <v>-</v>
      </c>
      <c r="D228" s="491"/>
      <c r="E228" s="494"/>
      <c r="F228" s="497" t="str">
        <f>IFERROR(VLOOKUP(D228,'employee list'!$C:$E,3,0),"-")</f>
        <v>-</v>
      </c>
      <c r="G228" s="48" t="s">
        <v>44</v>
      </c>
      <c r="H228" s="49" t="s">
        <v>30</v>
      </c>
      <c r="I228" s="50">
        <v>0</v>
      </c>
      <c r="J228" s="51">
        <f t="shared" ref="J228:J229" si="487">COUNTIF(L228:AP228,"X")</f>
        <v>0</v>
      </c>
      <c r="K228" s="178">
        <f t="shared" si="451"/>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2"/>
        <v>0</v>
      </c>
      <c r="AR228" s="178">
        <f t="shared" si="453"/>
        <v>0</v>
      </c>
      <c r="BX228" s="51">
        <f t="shared" si="454"/>
        <v>0</v>
      </c>
      <c r="BY228" s="178">
        <f t="shared" si="455"/>
        <v>0</v>
      </c>
      <c r="DD228" s="51">
        <f t="shared" si="456"/>
        <v>0</v>
      </c>
      <c r="DE228" s="178">
        <f t="shared" si="457"/>
        <v>0</v>
      </c>
      <c r="EK228" s="51">
        <f t="shared" si="458"/>
        <v>0</v>
      </c>
      <c r="EL228" s="178">
        <f t="shared" si="459"/>
        <v>0</v>
      </c>
      <c r="FQ228" s="51">
        <f t="shared" si="460"/>
        <v>0</v>
      </c>
      <c r="FR228" s="178">
        <f t="shared" si="461"/>
        <v>0</v>
      </c>
    </row>
    <row r="229" spans="3:174" ht="21" customHeight="1" x14ac:dyDescent="0.25">
      <c r="C229" s="460"/>
      <c r="D229" s="492"/>
      <c r="E229" s="495"/>
      <c r="F229" s="497"/>
      <c r="G229" s="53" t="s">
        <v>47</v>
      </c>
      <c r="H229" s="49" t="s">
        <v>30</v>
      </c>
      <c r="I229" s="55">
        <v>0</v>
      </c>
      <c r="J229" s="56">
        <f t="shared" si="487"/>
        <v>0</v>
      </c>
      <c r="K229" s="178">
        <f t="shared" si="451"/>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2"/>
        <v>0</v>
      </c>
      <c r="AR229" s="178">
        <f t="shared" si="453"/>
        <v>0</v>
      </c>
      <c r="BX229" s="51">
        <f t="shared" si="454"/>
        <v>0</v>
      </c>
      <c r="BY229" s="178">
        <f t="shared" si="455"/>
        <v>0</v>
      </c>
      <c r="DD229" s="51">
        <f t="shared" si="456"/>
        <v>0</v>
      </c>
      <c r="DE229" s="178">
        <f t="shared" si="457"/>
        <v>0</v>
      </c>
      <c r="EK229" s="51">
        <f t="shared" si="458"/>
        <v>0</v>
      </c>
      <c r="EL229" s="178">
        <f t="shared" si="459"/>
        <v>0</v>
      </c>
      <c r="FQ229" s="51">
        <f t="shared" si="460"/>
        <v>0</v>
      </c>
      <c r="FR229" s="178">
        <f t="shared" si="461"/>
        <v>0</v>
      </c>
    </row>
    <row r="230" spans="3:174" ht="21" customHeight="1" x14ac:dyDescent="0.25">
      <c r="C230" s="461"/>
      <c r="D230" s="493"/>
      <c r="E230" s="496"/>
      <c r="F230" s="497"/>
      <c r="G230" s="58" t="s">
        <v>48</v>
      </c>
      <c r="H230" s="49" t="s">
        <v>30</v>
      </c>
      <c r="I230" s="60">
        <f t="shared" ref="I230" si="488">SUMIF($J$23:$FR$23,$I$23,J230:FR230)</f>
        <v>0</v>
      </c>
      <c r="J230" s="61" t="s">
        <v>30</v>
      </c>
      <c r="K230" s="178">
        <f t="shared" si="451"/>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2"/>
        <v>0</v>
      </c>
      <c r="AR230" s="178">
        <f t="shared" si="453"/>
        <v>0</v>
      </c>
      <c r="BX230" s="51">
        <f t="shared" si="454"/>
        <v>0</v>
      </c>
      <c r="BY230" s="178">
        <f t="shared" si="455"/>
        <v>0</v>
      </c>
      <c r="DD230" s="51">
        <f t="shared" si="456"/>
        <v>0</v>
      </c>
      <c r="DE230" s="178">
        <f t="shared" si="457"/>
        <v>0</v>
      </c>
      <c r="EK230" s="51">
        <f t="shared" si="458"/>
        <v>0</v>
      </c>
      <c r="EL230" s="178">
        <f t="shared" si="459"/>
        <v>0</v>
      </c>
      <c r="FQ230" s="51">
        <f t="shared" si="460"/>
        <v>0</v>
      </c>
      <c r="FR230" s="178">
        <f t="shared" si="461"/>
        <v>0</v>
      </c>
    </row>
  </sheetData>
  <autoFilter ref="B23:GX230" xr:uid="{00000000-0001-0000-0000-000000000000}"/>
  <mergeCells count="425">
    <mergeCell ref="C141:C143"/>
    <mergeCell ref="C144:C146"/>
    <mergeCell ref="F141:F143"/>
    <mergeCell ref="D144:D146"/>
    <mergeCell ref="E144:E146"/>
    <mergeCell ref="D138:D140"/>
    <mergeCell ref="E138:E140"/>
    <mergeCell ref="F138:F140"/>
    <mergeCell ref="F144:F146"/>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80:C182"/>
    <mergeCell ref="D180:D182"/>
    <mergeCell ref="E180:E182"/>
    <mergeCell ref="F180:F182"/>
    <mergeCell ref="C174:C176"/>
    <mergeCell ref="D174:D176"/>
    <mergeCell ref="E174:E176"/>
    <mergeCell ref="F174:F176"/>
    <mergeCell ref="E177:E179"/>
    <mergeCell ref="C177:C179"/>
    <mergeCell ref="D177:D179"/>
    <mergeCell ref="F177:F179"/>
    <mergeCell ref="C183:C185"/>
    <mergeCell ref="D183:D185"/>
    <mergeCell ref="E183:E185"/>
    <mergeCell ref="F183:F185"/>
    <mergeCell ref="C186:C188"/>
    <mergeCell ref="D186:D188"/>
    <mergeCell ref="E186:E188"/>
    <mergeCell ref="F186:F188"/>
    <mergeCell ref="C189:C191"/>
    <mergeCell ref="D189:D191"/>
    <mergeCell ref="E189:E191"/>
    <mergeCell ref="F189:F191"/>
    <mergeCell ref="C192:C194"/>
    <mergeCell ref="D192:D194"/>
    <mergeCell ref="E192:E194"/>
    <mergeCell ref="F192:F194"/>
    <mergeCell ref="C195:C197"/>
    <mergeCell ref="D195:D197"/>
    <mergeCell ref="E195:E197"/>
    <mergeCell ref="F195:F197"/>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25:C227"/>
    <mergeCell ref="D225:D227"/>
    <mergeCell ref="E225:E227"/>
    <mergeCell ref="F225:F227"/>
    <mergeCell ref="C228:C230"/>
    <mergeCell ref="D228:D230"/>
    <mergeCell ref="E228:E230"/>
    <mergeCell ref="F228:F230"/>
    <mergeCell ref="C216:C218"/>
    <mergeCell ref="D216:D218"/>
    <mergeCell ref="E216:E218"/>
    <mergeCell ref="F216:F218"/>
    <mergeCell ref="C219:C221"/>
    <mergeCell ref="D219:D221"/>
    <mergeCell ref="E219:E221"/>
    <mergeCell ref="F219:F221"/>
    <mergeCell ref="C222:C224"/>
    <mergeCell ref="D222:D224"/>
    <mergeCell ref="E222:E224"/>
    <mergeCell ref="F222:F224"/>
  </mergeCells>
  <phoneticPr fontId="24" type="noConversion"/>
  <conditionalFormatting sqref="D78:D89 D72:D74 D24:D26 D33:D38 D45:D59">
    <cfRule type="duplicateValues" dxfId="354" priority="16104"/>
  </conditionalFormatting>
  <conditionalFormatting sqref="H17:GW17">
    <cfRule type="cellIs" dxfId="353" priority="11370" operator="lessThan">
      <formula>0.9</formula>
    </cfRule>
  </conditionalFormatting>
  <conditionalFormatting sqref="I24:I230">
    <cfRule type="expression" dxfId="352" priority="8588">
      <formula>$I24&gt;300</formula>
    </cfRule>
  </conditionalFormatting>
  <conditionalFormatting sqref="J22:FR23 FW75:GV77 EH27:FR31 EJ32:FR32 AG93:FR95 GK36:GK74 FV63:FV80 FV72:GJ72 FS73:GJ74 AG96:FU98 FS81:FV83 K27:K188 AG36:AT36 AG37:BC53 K39:Z44 K51:P51 K52:Z53 AG54:DK56 BD57:DK57 BD78:DG78 AJ81:DO81 K81:Z83 AG82:DO83 AG87:DP92 K90:Z98 BX126:BY230 DD126:DE230 EK126:EL230 FQ126:FR230 K189:T191 J27:J230 DL42:DN57 DO42:DP65 R51:Z51 DL60:DL80 DX61:DZ61 DX64:DZ64 DP66:DZ77 FS72:FT72 DM72:DO80 BZ78:DC80 DF78:DK80 AA81:AA176 L99:Z188 AA177:AD197">
    <cfRule type="expression" dxfId="351" priority="11372">
      <formula>J$23="Sat"</formula>
    </cfRule>
    <cfRule type="expression" dxfId="350" priority="11373">
      <formula>J$23="Sun"</formula>
    </cfRule>
  </conditionalFormatting>
  <conditionalFormatting sqref="K24:K230 AR24:AR230 BY24:BY230 DE24:DE230 EL24:EL230 FR24:FR230">
    <cfRule type="expression" dxfId="349" priority="318">
      <formula>K24&gt;20</formula>
    </cfRule>
    <cfRule type="expression" dxfId="348" priority="317">
      <formula>K24&gt;40</formula>
    </cfRule>
  </conditionalFormatting>
  <conditionalFormatting sqref="K78:AD80 AG78:BW80 AS82:BW92">
    <cfRule type="expression" dxfId="347" priority="1501">
      <formula>K$23="Sat"</formula>
    </cfRule>
    <cfRule type="expression" dxfId="346" priority="1500">
      <formula>K$23="Sun"</formula>
    </cfRule>
  </conditionalFormatting>
  <conditionalFormatting sqref="L54:L65 L72:AE74">
    <cfRule type="expression" dxfId="345" priority="75">
      <formula>L$23="Sat"</formula>
    </cfRule>
    <cfRule type="expression" dxfId="344" priority="76">
      <formula>L$23="Sun"</formula>
    </cfRule>
  </conditionalFormatting>
  <conditionalFormatting sqref="L45:Z50 M54:Z56 L84:Z89">
    <cfRule type="expression" dxfId="343" priority="45">
      <formula>L$23="Sat"</formula>
    </cfRule>
    <cfRule type="expression" dxfId="342" priority="46">
      <formula>L$23="Sun"</formula>
    </cfRule>
  </conditionalFormatting>
  <conditionalFormatting sqref="L22:AP23">
    <cfRule type="expression" dxfId="341" priority="11340">
      <formula>L$22=TODAY()</formula>
    </cfRule>
  </conditionalFormatting>
  <conditionalFormatting sqref="M57:AA65">
    <cfRule type="expression" dxfId="340" priority="13">
      <formula>M$23="Sat"</formula>
    </cfRule>
    <cfRule type="expression" dxfId="339" priority="14">
      <formula>M$23="Sun"</formula>
    </cfRule>
  </conditionalFormatting>
  <conditionalFormatting sqref="U189:Z191">
    <cfRule type="expression" dxfId="338" priority="50">
      <formula>U$23="Sun"</formula>
    </cfRule>
    <cfRule type="expression" dxfId="337" priority="49">
      <formula>U$23="Sat"</formula>
    </cfRule>
  </conditionalFormatting>
  <conditionalFormatting sqref="AA39:AA56">
    <cfRule type="expression" dxfId="336" priority="39">
      <formula>AA$23="Sat"</formula>
    </cfRule>
    <cfRule type="expression" dxfId="335" priority="40">
      <formula>AA$23="Sun"</formula>
    </cfRule>
  </conditionalFormatting>
  <conditionalFormatting sqref="AB39:AD65">
    <cfRule type="expression" dxfId="334" priority="24">
      <formula>AB$23="Sun"</formula>
    </cfRule>
    <cfRule type="expression" dxfId="333" priority="23">
      <formula>AB$23="Sat"</formula>
    </cfRule>
  </conditionalFormatting>
  <conditionalFormatting sqref="AB75:AE77 AB81:AD140 AB141:AB173">
    <cfRule type="expression" dxfId="332" priority="31">
      <formula>AB$23="Sat"</formula>
    </cfRule>
    <cfRule type="expression" dxfId="331" priority="32">
      <formula>AB$23="Sun"</formula>
    </cfRule>
  </conditionalFormatting>
  <conditionalFormatting sqref="AE33:AE71 AE78:AE161 AE165:AE197">
    <cfRule type="expression" dxfId="330" priority="11">
      <formula>AE$23="Sat"</formula>
    </cfRule>
    <cfRule type="expression" dxfId="329" priority="12">
      <formula>AE$23="Sun"</formula>
    </cfRule>
  </conditionalFormatting>
  <conditionalFormatting sqref="AF24:AF56 AF78:AF197">
    <cfRule type="expression" dxfId="328" priority="2">
      <formula>AF$23="Sun"</formula>
    </cfRule>
    <cfRule type="expression" dxfId="327" priority="1">
      <formula>AF$23="Sat"</formula>
    </cfRule>
  </conditionalFormatting>
  <conditionalFormatting sqref="AG81:AI81">
    <cfRule type="expression" dxfId="326" priority="25">
      <formula>AG$23="Sat"</formula>
    </cfRule>
    <cfRule type="expression" dxfId="325" priority="26">
      <formula>AG$23="Sun"</formula>
    </cfRule>
  </conditionalFormatting>
  <conditionalFormatting sqref="AS22:BW23">
    <cfRule type="expression" dxfId="324" priority="11335">
      <formula>AS$22=TODAY()</formula>
    </cfRule>
  </conditionalFormatting>
  <conditionalFormatting sqref="BD60:DK77">
    <cfRule type="expression" dxfId="323" priority="6493">
      <formula>BD$23="Sat"</formula>
    </cfRule>
    <cfRule type="expression" dxfId="322" priority="6494">
      <formula>BD$23="Sun"</formula>
    </cfRule>
  </conditionalFormatting>
  <conditionalFormatting sqref="BD79:DK80">
    <cfRule type="expression" dxfId="321" priority="6628">
      <formula>BD$23="Sun"</formula>
    </cfRule>
    <cfRule type="expression" dxfId="320" priority="6627">
      <formula>BD$23="Sat"</formula>
    </cfRule>
  </conditionalFormatting>
  <conditionalFormatting sqref="BD58:DL59">
    <cfRule type="expression" dxfId="319" priority="1835">
      <formula>BD$23="Sat"</formula>
    </cfRule>
    <cfRule type="expression" dxfId="318" priority="1836">
      <formula>BD$23="Sun"</formula>
    </cfRule>
  </conditionalFormatting>
  <conditionalFormatting sqref="BD24:FR25 EA66:EB74">
    <cfRule type="expression" dxfId="317" priority="3148">
      <formula>BD$23="Sat"</formula>
    </cfRule>
    <cfRule type="expression" dxfId="316" priority="3149">
      <formula>BD$23="Sun"</formula>
    </cfRule>
  </conditionalFormatting>
  <conditionalFormatting sqref="BZ22:DC23 EM22:FP23">
    <cfRule type="expression" dxfId="315" priority="11371">
      <formula>BZ$22=TODAY()</formula>
    </cfRule>
  </conditionalFormatting>
  <conditionalFormatting sqref="DF22:EJ23">
    <cfRule type="expression" dxfId="314" priority="11325">
      <formula>DF$22=TODAY()</formula>
    </cfRule>
  </conditionalFormatting>
  <conditionalFormatting sqref="DO66:DO71">
    <cfRule type="expression" dxfId="313" priority="1765">
      <formula>DO$23="Sat"</formula>
    </cfRule>
    <cfRule type="expression" dxfId="312" priority="1766">
      <formula>DO$23="Sun"</formula>
    </cfRule>
  </conditionalFormatting>
  <conditionalFormatting sqref="DO84:DO85">
    <cfRule type="expression" dxfId="311" priority="1759">
      <formula>DO$23="Sat"</formula>
    </cfRule>
    <cfRule type="expression" dxfId="310" priority="1760">
      <formula>DO$23="Sun"</formula>
    </cfRule>
  </conditionalFormatting>
  <conditionalFormatting sqref="DO86:DP86">
    <cfRule type="expression" dxfId="309" priority="1726">
      <formula>DO$23="Sun"</formula>
    </cfRule>
    <cfRule type="expression" dxfId="308" priority="1725">
      <formula>DO$23="Sat"</formula>
    </cfRule>
  </conditionalFormatting>
  <conditionalFormatting sqref="DP78:FU80 FW79:FX80">
    <cfRule type="expression" dxfId="307" priority="5472">
      <formula>DP$23="Sat"</formula>
    </cfRule>
    <cfRule type="expression" dxfId="306" priority="5473">
      <formula>DP$23="Sun"</formula>
    </cfRule>
  </conditionalFormatting>
  <conditionalFormatting sqref="DQ61:DW62">
    <cfRule type="expression" dxfId="305" priority="6208">
      <formula>DQ$23="Sat"</formula>
    </cfRule>
    <cfRule type="expression" dxfId="304" priority="6209">
      <formula>DQ$23="Sun"</formula>
    </cfRule>
  </conditionalFormatting>
  <conditionalFormatting sqref="DQ64:DW65">
    <cfRule type="expression" dxfId="303" priority="6206">
      <formula>DQ$23="Sat"</formula>
    </cfRule>
    <cfRule type="expression" dxfId="302" priority="6207">
      <formula>DQ$23="Sun"</formula>
    </cfRule>
  </conditionalFormatting>
  <conditionalFormatting sqref="DQ60:DZ60">
    <cfRule type="expression" dxfId="301" priority="6508">
      <formula>DQ$23="Sun"</formula>
    </cfRule>
    <cfRule type="expression" dxfId="300" priority="6507">
      <formula>DQ$23="Sat"</formula>
    </cfRule>
  </conditionalFormatting>
  <conditionalFormatting sqref="DQ63:DZ63">
    <cfRule type="expression" dxfId="299" priority="6506">
      <formula>DQ$23="Sun"</formula>
    </cfRule>
    <cfRule type="expression" dxfId="298" priority="6505">
      <formula>DQ$23="Sat"</formula>
    </cfRule>
  </conditionalFormatting>
  <conditionalFormatting sqref="DQ57:FR59 DM58:DN71">
    <cfRule type="expression" dxfId="297" priority="6138">
      <formula>DM$23="Sat"</formula>
    </cfRule>
    <cfRule type="expression" dxfId="296" priority="6139">
      <formula>DM$23="Sun"</formula>
    </cfRule>
  </conditionalFormatting>
  <conditionalFormatting sqref="DX62:EB62">
    <cfRule type="expression" dxfId="295" priority="6160">
      <formula>DX$23="Sat"</formula>
    </cfRule>
    <cfRule type="expression" dxfId="294" priority="6161">
      <formula>DX$23="Sun"</formula>
    </cfRule>
  </conditionalFormatting>
  <conditionalFormatting sqref="DX65:EB65">
    <cfRule type="expression" dxfId="293" priority="6158">
      <formula>DX$23="Sat"</formula>
    </cfRule>
    <cfRule type="expression" dxfId="292" priority="6159">
      <formula>DX$23="Sun"</formula>
    </cfRule>
  </conditionalFormatting>
  <conditionalFormatting sqref="EA60:EB61">
    <cfRule type="expression" dxfId="291" priority="6136">
      <formula>EA$23="Sat"</formula>
    </cfRule>
    <cfRule type="expression" dxfId="290" priority="6137">
      <formula>EA$23="Sun"</formula>
    </cfRule>
  </conditionalFormatting>
  <conditionalFormatting sqref="EA63:EB64">
    <cfRule type="expression" dxfId="289" priority="6134">
      <formula>EA$23="Sat"</formula>
    </cfRule>
    <cfRule type="expression" dxfId="288" priority="6135">
      <formula>EA$23="Sun"</formula>
    </cfRule>
  </conditionalFormatting>
  <conditionalFormatting sqref="EA26:FR26 EA27:EE29 ED30:EE32 DY40:EB41">
    <cfRule type="expression" dxfId="287" priority="1735">
      <formula>DY$23="Sat"</formula>
    </cfRule>
    <cfRule type="expression" dxfId="286" priority="1736">
      <formula>DY$23="Sun"</formula>
    </cfRule>
  </conditionalFormatting>
  <conditionalFormatting sqref="EA39:FR56">
    <cfRule type="expression" dxfId="285" priority="1603">
      <formula>EA$23="Sat"</formula>
    </cfRule>
    <cfRule type="expression" dxfId="284" priority="1604">
      <formula>EA$23="Sun"</formula>
    </cfRule>
  </conditionalFormatting>
  <conditionalFormatting sqref="EA75:FU77">
    <cfRule type="expression" dxfId="283" priority="1727">
      <formula>EA$23="Sat"</formula>
    </cfRule>
    <cfRule type="expression" dxfId="282" priority="1728">
      <formula>EA$23="Sun"</formula>
    </cfRule>
  </conditionalFormatting>
  <conditionalFormatting sqref="EC60:FR74">
    <cfRule type="expression" dxfId="281" priority="1691">
      <formula>EC$23="Sat"</formula>
    </cfRule>
    <cfRule type="expression" dxfId="280" priority="1692">
      <formula>EC$23="Sun"</formula>
    </cfRule>
  </conditionalFormatting>
  <conditionalFormatting sqref="EF27:EG32">
    <cfRule type="expression" dxfId="279" priority="1659">
      <formula>EF$23="Sat"</formula>
    </cfRule>
    <cfRule type="expression" dxfId="278" priority="1660">
      <formula>EF$23="Sun"</formula>
    </cfRule>
  </conditionalFormatting>
  <conditionalFormatting sqref="EG32 AU36">
    <cfRule type="expression" dxfId="277" priority="15368">
      <formula>AV$23="Sat"</formula>
    </cfRule>
    <cfRule type="expression" dxfId="276" priority="15369">
      <formula>AV$23="Sun"</formula>
    </cfRule>
  </conditionalFormatting>
  <conditionalFormatting sqref="EO75">
    <cfRule type="expression" dxfId="275" priority="11503">
      <formula>EN$23="Sun"</formula>
    </cfRule>
    <cfRule type="expression" dxfId="274" priority="11504">
      <formula>EN$23="Sat"</formula>
    </cfRule>
  </conditionalFormatting>
  <conditionalFormatting sqref="EP29">
    <cfRule type="expression" dxfId="273" priority="1657">
      <formula>EP$23="Sat"</formula>
    </cfRule>
    <cfRule type="expression" dxfId="272" priority="1658">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71" priority="4564" operator="containsText" text="T">
      <formula>NOT(ISERROR(SEARCH("T",EP24)))</formula>
    </cfRule>
  </conditionalFormatting>
  <conditionalFormatting sqref="EP36:FO47 EP49:FO92 GK79:GK98 GL81:GU89 FV24:GU74 EP96:EX96 EZ96:FO96">
    <cfRule type="containsText" dxfId="270" priority="2558" operator="containsText" text="T">
      <formula>NOT(ISERROR(SEARCH("T",EP24)))</formula>
    </cfRule>
  </conditionalFormatting>
  <conditionalFormatting sqref="EP97:FO98">
    <cfRule type="containsText" dxfId="269" priority="1615" operator="containsText" text="T">
      <formula>NOT(ISERROR(SEARCH("T",EP97)))</formula>
    </cfRule>
  </conditionalFormatting>
  <conditionalFormatting sqref="EP100:FO101 EP103:FO104 EP106:FO107 EP109:FO110 EP112:FO113 EP115:FO116 EP118:FO119 EP121:FO122 EP124:FO125">
    <cfRule type="containsText" dxfId="268" priority="3177" operator="containsText" text="T">
      <formula>NOT(ISERROR(SEARCH("T",EP100)))</formula>
    </cfRule>
  </conditionalFormatting>
  <conditionalFormatting sqref="FJ39">
    <cfRule type="expression" dxfId="267" priority="1609">
      <formula>FJ$23="Sat"</formula>
    </cfRule>
    <cfRule type="expression" dxfId="266" priority="1610">
      <formula>FJ$23="Sun"</formula>
    </cfRule>
  </conditionalFormatting>
  <conditionalFormatting sqref="FS90:FV92">
    <cfRule type="expression" dxfId="265" priority="1588">
      <formula>FS$23="Sun"</formula>
    </cfRule>
    <cfRule type="expression" dxfId="264" priority="1587">
      <formula>FS$23="Sat"</formula>
    </cfRule>
  </conditionalFormatting>
  <conditionalFormatting sqref="FS22:GV35 FS36:GJ71 GL36:GV71 FS93:GJ95 J24:Q26 AG24:BC35 BD42:DK43 BD44:CM45 CO44:DK45 BD46:DK51 BD52:DA52 DC52:DK52 BD53:DK53 AF57:BC77 K66:AD71 K75:AA77 V24:AE32 R24:U38 L27:Q38 V33:AD38 AW36:BC36 DQ42:DZ56">
    <cfRule type="expression" dxfId="263" priority="3179">
      <formula>J$23="Sun"</formula>
    </cfRule>
    <cfRule type="expression" dxfId="262" priority="3178">
      <formula>J$23="Sat"</formula>
    </cfRule>
  </conditionalFormatting>
  <conditionalFormatting sqref="FS22:GW23">
    <cfRule type="expression" dxfId="261" priority="5571">
      <formula>FS$22=TODAY()</formula>
    </cfRule>
  </conditionalFormatting>
  <conditionalFormatting sqref="FU75">
    <cfRule type="expression" dxfId="260" priority="5575">
      <formula>FT$23="Sat"</formula>
    </cfRule>
    <cfRule type="expression" dxfId="259" priority="5574">
      <formula>FT$23="Sun"</formula>
    </cfRule>
  </conditionalFormatting>
  <conditionalFormatting sqref="FV90:FV92">
    <cfRule type="containsText" dxfId="258" priority="1586" operator="containsText" text="T">
      <formula>NOT(ISERROR(SEARCH("T",FV90)))</formula>
    </cfRule>
  </conditionalFormatting>
  <conditionalFormatting sqref="FV81:GJ83 FV75:FV80">
    <cfRule type="containsText" dxfId="257" priority="1458" operator="containsText" text="T">
      <formula>NOT(ISERROR(SEARCH("T",FV75)))</formula>
    </cfRule>
  </conditionalFormatting>
  <conditionalFormatting sqref="FV84:GJ86 FV88:GJ89 GL90:GQ90 GS90:GU90 GL91:GU92 FW90:GH90 GJ90">
    <cfRule type="containsText" dxfId="256" priority="3191" operator="containsText" text="T">
      <formula>NOT(ISERROR(SEARCH("T",FV84)))</formula>
    </cfRule>
  </conditionalFormatting>
  <conditionalFormatting sqref="FV93:GJ98 GL93:GW98">
    <cfRule type="containsText" dxfId="255" priority="2553" operator="containsText" text="T">
      <formula>NOT(ISERROR(SEARCH("T",FV93)))</formula>
    </cfRule>
  </conditionalFormatting>
  <conditionalFormatting sqref="FW82:FX83">
    <cfRule type="expression" dxfId="254" priority="5467">
      <formula>FW$23="Sun"</formula>
    </cfRule>
    <cfRule type="expression" dxfId="253" priority="5466">
      <formula>FW$23="Sat"</formula>
    </cfRule>
  </conditionalFormatting>
  <conditionalFormatting sqref="FW79:GJ80 GL79:GU80">
    <cfRule type="containsText" dxfId="252" priority="5604" operator="containsText" text="T">
      <formula>NOT(ISERROR(SEARCH("T",FW79)))</formula>
    </cfRule>
  </conditionalFormatting>
  <conditionalFormatting sqref="FW90:GJ92">
    <cfRule type="expression" dxfId="251" priority="1570">
      <formula>FW$23="Sun"</formula>
    </cfRule>
    <cfRule type="expression" dxfId="250" priority="1569">
      <formula>FW$23="Sat"</formula>
    </cfRule>
  </conditionalFormatting>
  <conditionalFormatting sqref="FW78:GP78">
    <cfRule type="expression" dxfId="249" priority="1562">
      <formula>FW$23="Sun"</formula>
    </cfRule>
    <cfRule type="containsText" dxfId="248" priority="1560" operator="containsText" text="T">
      <formula>NOT(ISERROR(SEARCH("T",FW78)))</formula>
    </cfRule>
    <cfRule type="expression" dxfId="247" priority="1561">
      <formula>FW$23="Sat"</formula>
    </cfRule>
  </conditionalFormatting>
  <conditionalFormatting sqref="FX91:FX92">
    <cfRule type="expression" dxfId="246" priority="5449">
      <formula>FX$23="Sun"</formula>
    </cfRule>
    <cfRule type="expression" dxfId="245" priority="5448">
      <formula>FX$23="Sat"</formula>
    </cfRule>
  </conditionalFormatting>
  <conditionalFormatting sqref="GA94:GA95">
    <cfRule type="expression" dxfId="244" priority="1595">
      <formula>GA$23="Sat"</formula>
    </cfRule>
    <cfRule type="expression" dxfId="243" priority="1596">
      <formula>GA$23="Sun"</formula>
    </cfRule>
  </conditionalFormatting>
  <conditionalFormatting sqref="GA97:GA98">
    <cfRule type="expression" dxfId="242" priority="2551">
      <formula>GA$23="Sat"</formula>
    </cfRule>
    <cfRule type="expression" dxfId="241" priority="2552">
      <formula>GA$23="Sun"</formula>
    </cfRule>
  </conditionalFormatting>
  <conditionalFormatting sqref="GA79:GE80">
    <cfRule type="expression" dxfId="240" priority="5265">
      <formula>GA$23="Sun"</formula>
    </cfRule>
    <cfRule type="expression" dxfId="239" priority="5264">
      <formula>GA$23="Sat"</formula>
    </cfRule>
  </conditionalFormatting>
  <conditionalFormatting sqref="GA82:GE83">
    <cfRule type="expression" dxfId="238" priority="5259">
      <formula>GA$23="Sun"</formula>
    </cfRule>
    <cfRule type="expression" dxfId="237" priority="5258">
      <formula>GA$23="Sat"</formula>
    </cfRule>
  </conditionalFormatting>
  <conditionalFormatting sqref="GA91:GE92">
    <cfRule type="expression" dxfId="236" priority="5245">
      <formula>GA$23="Sun"</formula>
    </cfRule>
    <cfRule type="expression" dxfId="235" priority="5244">
      <formula>GA$23="Sat"</formula>
    </cfRule>
  </conditionalFormatting>
  <conditionalFormatting sqref="GD94:GD95">
    <cfRule type="expression" dxfId="234" priority="1594">
      <formula>GD$23="Sun"</formula>
    </cfRule>
    <cfRule type="expression" dxfId="233" priority="1593">
      <formula>GD$23="Sat"</formula>
    </cfRule>
  </conditionalFormatting>
  <conditionalFormatting sqref="GD97:GD98">
    <cfRule type="expression" dxfId="232" priority="2550">
      <formula>GD$23="Sun"</formula>
    </cfRule>
    <cfRule type="expression" dxfId="231" priority="2549">
      <formula>GD$23="Sat"</formula>
    </cfRule>
  </conditionalFormatting>
  <conditionalFormatting sqref="GH79:GJ80 GL79:GL80">
    <cfRule type="expression" dxfId="230" priority="4995">
      <formula>GH$23="Sun"</formula>
    </cfRule>
    <cfRule type="expression" dxfId="229" priority="4994">
      <formula>GH$23="Sat"</formula>
    </cfRule>
  </conditionalFormatting>
  <conditionalFormatting sqref="GH91:GJ92">
    <cfRule type="expression" dxfId="228" priority="5003">
      <formula>GH$23="Sun"</formula>
    </cfRule>
    <cfRule type="expression" dxfId="227" priority="5002">
      <formula>GH$23="Sat"</formula>
    </cfRule>
  </conditionalFormatting>
  <conditionalFormatting sqref="GH94:GJ95">
    <cfRule type="expression" dxfId="226" priority="1591">
      <formula>GH$23="Sat"</formula>
    </cfRule>
    <cfRule type="expression" dxfId="225" priority="1592">
      <formula>GH$23="Sun"</formula>
    </cfRule>
  </conditionalFormatting>
  <conditionalFormatting sqref="GH97:GJ98">
    <cfRule type="expression" dxfId="224" priority="2548">
      <formula>GH$23="Sun"</formula>
    </cfRule>
    <cfRule type="expression" dxfId="223" priority="2547">
      <formula>GH$23="Sat"</formula>
    </cfRule>
  </conditionalFormatting>
  <conditionalFormatting sqref="GI69">
    <cfRule type="expression" dxfId="222" priority="1556">
      <formula>GI$23="Sun"</formula>
    </cfRule>
    <cfRule type="expression" dxfId="221" priority="1555">
      <formula>GI$23="Sat"</formula>
    </cfRule>
  </conditionalFormatting>
  <conditionalFormatting sqref="GI90">
    <cfRule type="containsText" dxfId="220" priority="1568" operator="containsText" text="T">
      <formula>NOT(ISERROR(SEARCH("T",GI90)))</formula>
    </cfRule>
  </conditionalFormatting>
  <conditionalFormatting sqref="GI81:GJ81">
    <cfRule type="containsText" dxfId="219" priority="1559" operator="containsText" text="T">
      <formula>NOT(ISERROR(SEARCH("T",GI81)))</formula>
    </cfRule>
  </conditionalFormatting>
  <conditionalFormatting sqref="GJ72">
    <cfRule type="expression" dxfId="218" priority="1563">
      <formula>GJ$23="Sat"</formula>
    </cfRule>
    <cfRule type="expression" dxfId="217" priority="1564">
      <formula>GJ$23="Sun"</formula>
    </cfRule>
  </conditionalFormatting>
  <conditionalFormatting sqref="GL82:GL83 GH82:GJ83">
    <cfRule type="expression" dxfId="216" priority="4983">
      <formula>GH$23="Sun"</formula>
    </cfRule>
    <cfRule type="expression" dxfId="215" priority="4982">
      <formula>GH$23="Sat"</formula>
    </cfRule>
  </conditionalFormatting>
  <conditionalFormatting sqref="GL91">
    <cfRule type="expression" dxfId="214" priority="4966">
      <formula>GL$23="Sat"</formula>
    </cfRule>
    <cfRule type="expression" dxfId="213" priority="4967">
      <formula>GL$23="Sun"</formula>
    </cfRule>
  </conditionalFormatting>
  <conditionalFormatting sqref="GL79:GV80 GS78:GV78">
    <cfRule type="expression" dxfId="212" priority="5651">
      <formula>GL$23="Sat"</formula>
    </cfRule>
    <cfRule type="expression" dxfId="211" priority="5652">
      <formula>GL$23="Sun"</formula>
    </cfRule>
  </conditionalFormatting>
  <conditionalFormatting sqref="GL72:GW74">
    <cfRule type="expression" dxfId="210" priority="4762">
      <formula>GL$23="Sun"</formula>
    </cfRule>
    <cfRule type="expression" dxfId="209" priority="4761">
      <formula>GL$23="Sat"</formula>
    </cfRule>
  </conditionalFormatting>
  <conditionalFormatting sqref="GL87:GW92 BD26:DZ41 ED33:FR38 DQ81:FR92 AG84:DN86 AG99:FR125 AG126:AR197 K192:Z197 K198:AR230 EA30:EC38 GK79:GK98 FS84:GJ89 AC141:AD161 AC162:AE164 AC165:AD173 AB174:AD176">
    <cfRule type="expression" dxfId="208" priority="1794">
      <formula>K$23="Sun"</formula>
    </cfRule>
    <cfRule type="expression" dxfId="207" priority="1793">
      <formula>K$23="Sat"</formula>
    </cfRule>
  </conditionalFormatting>
  <conditionalFormatting sqref="GL93:GW98 FV96:GJ98">
    <cfRule type="expression" dxfId="206" priority="2556">
      <formula>FV$23="Sat"</formula>
    </cfRule>
    <cfRule type="expression" dxfId="205" priority="2557">
      <formula>FV$23="Sun"</formula>
    </cfRule>
  </conditionalFormatting>
  <conditionalFormatting sqref="GN74">
    <cfRule type="expression" dxfId="204" priority="1542">
      <formula>GN$23="Sat"</formula>
    </cfRule>
    <cfRule type="expression" dxfId="203" priority="1543">
      <formula>GN$23="Sun"</formula>
    </cfRule>
  </conditionalFormatting>
  <conditionalFormatting sqref="GN78:GR78">
    <cfRule type="expression" dxfId="202" priority="1512">
      <formula>GN$23="Sat"</formula>
    </cfRule>
    <cfRule type="expression" dxfId="201" priority="1513">
      <formula>GN$23="Sun"</formula>
    </cfRule>
  </conditionalFormatting>
  <conditionalFormatting sqref="GQ72">
    <cfRule type="expression" dxfId="200" priority="1527">
      <formula>GQ$23="Sun"</formula>
    </cfRule>
    <cfRule type="expression" dxfId="199" priority="1526">
      <formula>GQ$23="Sat"</formula>
    </cfRule>
  </conditionalFormatting>
  <conditionalFormatting sqref="GQ78:GU78">
    <cfRule type="containsText" dxfId="198" priority="1511" operator="containsText" text="T">
      <formula>NOT(ISERROR(SEARCH("T",GQ78)))</formula>
    </cfRule>
  </conditionalFormatting>
  <conditionalFormatting sqref="GR90">
    <cfRule type="containsText" dxfId="197" priority="1519" operator="containsText" text="T">
      <formula>NOT(ISERROR(SEARCH("T",GR90)))</formula>
    </cfRule>
  </conditionalFormatting>
  <conditionalFormatting sqref="GS85:GS86">
    <cfRule type="expression" dxfId="196" priority="4801">
      <formula>GS$23="Sun"</formula>
    </cfRule>
    <cfRule type="expression" dxfId="195" priority="4800">
      <formula>GS$23="Sat"</formula>
    </cfRule>
  </conditionalFormatting>
  <conditionalFormatting sqref="GT80">
    <cfRule type="expression" dxfId="194" priority="4830">
      <formula>GT$23="Sat"</formula>
    </cfRule>
    <cfRule type="expression" dxfId="193" priority="4831">
      <formula>GT$23="Sun"</formula>
    </cfRule>
  </conditionalFormatting>
  <conditionalFormatting sqref="GT83">
    <cfRule type="expression" dxfId="192" priority="4821">
      <formula>GT$23="Sun"</formula>
    </cfRule>
    <cfRule type="expression" dxfId="191" priority="4820">
      <formula>GT$23="Sat"</formula>
    </cfRule>
  </conditionalFormatting>
  <conditionalFormatting sqref="GV57:GV66">
    <cfRule type="containsText" dxfId="190" priority="4774" operator="containsText" text="T">
      <formula>NOT(ISERROR(SEARCH("T",GV57)))</formula>
    </cfRule>
  </conditionalFormatting>
  <conditionalFormatting sqref="GV69">
    <cfRule type="containsText" dxfId="189" priority="4840" operator="containsText" text="T">
      <formula>NOT(ISERROR(SEARCH("T",GV69)))</formula>
    </cfRule>
  </conditionalFormatting>
  <conditionalFormatting sqref="GV72:GW80 FW75:GU77">
    <cfRule type="containsText" dxfId="188" priority="4600" operator="containsText" text="T">
      <formula>NOT(ISERROR(SEARCH("T",FW72)))</formula>
    </cfRule>
  </conditionalFormatting>
  <conditionalFormatting sqref="GV88:GW92 FW91:GJ92">
    <cfRule type="containsText" dxfId="187" priority="4504" operator="containsText" text="T">
      <formula>NOT(ISERROR(SEARCH("T",FW88)))</formula>
    </cfRule>
  </conditionalFormatting>
  <conditionalFormatting sqref="GW39:GW41">
    <cfRule type="expression" dxfId="186" priority="4790">
      <formula>GW$23="Sun"</formula>
    </cfRule>
    <cfRule type="expression" dxfId="185" priority="4789">
      <formula>GW$23="Sat"</formula>
    </cfRule>
  </conditionalFormatting>
  <conditionalFormatting sqref="GW57:GW62">
    <cfRule type="expression" dxfId="184" priority="4366">
      <formula>GW$23="Sun"</formula>
    </cfRule>
    <cfRule type="expression" dxfId="183" priority="4365">
      <formula>GW$23="Sat"</formula>
    </cfRule>
    <cfRule type="containsText" dxfId="182" priority="4364" operator="containsText" text="T">
      <formula>NOT(ISERROR(SEARCH("T",GW57)))</formula>
    </cfRule>
  </conditionalFormatting>
  <conditionalFormatting sqref="GW66:GW71">
    <cfRule type="expression" dxfId="181" priority="4766">
      <formula>GW$23="Sun"</formula>
    </cfRule>
    <cfRule type="expression" dxfId="180" priority="4765">
      <formula>GW$23="Sat"</formula>
    </cfRule>
    <cfRule type="containsText" dxfId="179" priority="4764" operator="containsText" text="T">
      <formula>NOT(ISERROR(SEARCH("T",GW66)))</formula>
    </cfRule>
  </conditionalFormatting>
  <conditionalFormatting sqref="GW75:GW80 FW79:GJ83 DP80:DP85 GL81:GW86">
    <cfRule type="expression" dxfId="178" priority="320">
      <formula>DP$23="Sun"</formula>
    </cfRule>
    <cfRule type="expression" dxfId="177" priority="319">
      <formula>DP$23="Sat"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75" activePane="bottomLeft" state="frozen"/>
      <selection pane="bottomLeft" activeCell="H134" sqref="H134"/>
    </sheetView>
  </sheetViews>
  <sheetFormatPr defaultColWidth="9" defaultRowHeight="15.75" x14ac:dyDescent="0.25"/>
  <cols>
    <col min="1" max="1" width="9" style="33"/>
    <col min="2" max="2" width="11.85546875" style="33" customWidth="1"/>
    <col min="3" max="3" width="24.28515625" style="24" customWidth="1"/>
    <col min="4" max="4" width="43.5703125" style="24" customWidth="1"/>
    <col min="5" max="5" width="15.5703125" style="24" customWidth="1"/>
    <col min="6" max="6" width="23" style="24" customWidth="1"/>
    <col min="7" max="7" width="27.140625" style="196" customWidth="1"/>
    <col min="8" max="8" width="36" style="26" customWidth="1"/>
    <col min="9" max="9" width="13.5703125" style="24" hidden="1" customWidth="1"/>
    <col min="10" max="10" width="20.5703125" style="26" hidden="1" customWidth="1"/>
    <col min="11" max="11" width="57.85546875" style="26" hidden="1" customWidth="1"/>
    <col min="12" max="12" width="21.42578125" style="221" hidden="1" customWidth="1"/>
    <col min="13" max="13" width="21.42578125" style="34" customWidth="1"/>
    <col min="14" max="14" width="9" style="232"/>
    <col min="15" max="16384" width="9" style="33"/>
  </cols>
  <sheetData>
    <row r="1" spans="1:14" s="25" customFormat="1" ht="38.1" customHeight="1" x14ac:dyDescent="0.25">
      <c r="A1" s="25">
        <f>MAX(A3:A999)</f>
        <v>34</v>
      </c>
      <c r="B1" s="184">
        <f>MAX(B3:B999)</f>
        <v>58</v>
      </c>
      <c r="C1" s="185" t="s">
        <v>188</v>
      </c>
      <c r="D1" s="185" t="s">
        <v>189</v>
      </c>
      <c r="E1" s="185" t="s">
        <v>190</v>
      </c>
      <c r="F1" s="185" t="s">
        <v>191</v>
      </c>
      <c r="G1" s="185" t="s">
        <v>192</v>
      </c>
      <c r="H1" s="185" t="s">
        <v>193</v>
      </c>
      <c r="I1" s="185" t="s">
        <v>194</v>
      </c>
      <c r="J1" s="185" t="s">
        <v>195</v>
      </c>
      <c r="K1" s="184" t="s">
        <v>196</v>
      </c>
      <c r="L1" s="217" t="s">
        <v>197</v>
      </c>
      <c r="M1" s="186" t="s">
        <v>198</v>
      </c>
      <c r="N1" s="231"/>
    </row>
    <row r="2" spans="1:14" s="25" customFormat="1" ht="18.399999999999999" customHeight="1" x14ac:dyDescent="0.25">
      <c r="A2" s="25" t="s">
        <v>199</v>
      </c>
      <c r="B2" s="184" t="s">
        <v>200</v>
      </c>
      <c r="C2" s="185"/>
      <c r="D2" s="185"/>
      <c r="E2" s="185"/>
      <c r="F2" s="185"/>
      <c r="G2" s="185"/>
      <c r="H2" s="185"/>
      <c r="I2" s="185"/>
      <c r="J2" s="185"/>
      <c r="K2" s="184"/>
      <c r="L2" s="217"/>
      <c r="M2" s="186"/>
      <c r="N2" s="231"/>
    </row>
    <row r="3" spans="1:14" x14ac:dyDescent="0.25">
      <c r="B3" s="66">
        <f>IF(C3="","-",SUBTOTAL(3,$C$3:C3))</f>
        <v>1</v>
      </c>
      <c r="C3" s="27" t="s">
        <v>52</v>
      </c>
      <c r="D3" s="29" t="s">
        <v>201</v>
      </c>
      <c r="E3" s="27" t="s">
        <v>202</v>
      </c>
      <c r="F3" s="32"/>
      <c r="G3" s="29" t="s">
        <v>203</v>
      </c>
      <c r="H3" s="32" t="s">
        <v>204</v>
      </c>
      <c r="I3" s="27" t="s">
        <v>205</v>
      </c>
      <c r="J3" s="31" t="s">
        <v>206</v>
      </c>
      <c r="K3" s="28" t="s">
        <v>207</v>
      </c>
      <c r="L3" s="86" t="s">
        <v>208</v>
      </c>
      <c r="M3" s="206">
        <v>44368</v>
      </c>
    </row>
    <row r="4" spans="1:14" x14ac:dyDescent="0.25">
      <c r="B4" s="66">
        <f>IF(C4="","-",SUBTOTAL(3,$C$3:C4))</f>
        <v>2</v>
      </c>
      <c r="C4" s="29" t="s">
        <v>54</v>
      </c>
      <c r="D4" s="27" t="s">
        <v>209</v>
      </c>
      <c r="E4" s="27" t="s">
        <v>202</v>
      </c>
      <c r="F4" s="32"/>
      <c r="G4" s="29" t="s">
        <v>210</v>
      </c>
      <c r="H4" s="32" t="s">
        <v>204</v>
      </c>
      <c r="I4" s="27" t="s">
        <v>211</v>
      </c>
      <c r="J4" s="81" t="s">
        <v>212</v>
      </c>
      <c r="K4" s="27" t="s">
        <v>213</v>
      </c>
      <c r="L4" s="218" t="s">
        <v>214</v>
      </c>
      <c r="M4" s="206">
        <v>44389</v>
      </c>
    </row>
    <row r="5" spans="1:14" x14ac:dyDescent="0.25">
      <c r="B5" s="66">
        <f>IF(C5="","-",SUBTOTAL(3,$C$3:C5))</f>
        <v>3</v>
      </c>
      <c r="C5" s="29" t="s">
        <v>64</v>
      </c>
      <c r="D5" s="27" t="s">
        <v>215</v>
      </c>
      <c r="E5" s="27" t="s">
        <v>202</v>
      </c>
      <c r="F5" s="32"/>
      <c r="G5" s="29" t="s">
        <v>216</v>
      </c>
      <c r="H5" s="85" t="s">
        <v>204</v>
      </c>
      <c r="I5" s="27" t="s">
        <v>205</v>
      </c>
      <c r="J5" s="81" t="s">
        <v>217</v>
      </c>
      <c r="K5" s="27" t="s">
        <v>218</v>
      </c>
      <c r="L5" s="218" t="s">
        <v>219</v>
      </c>
      <c r="M5" s="206">
        <v>44396</v>
      </c>
    </row>
    <row r="6" spans="1:14" x14ac:dyDescent="0.25">
      <c r="B6" s="66">
        <f>IF(C6="","-",SUBTOTAL(3,$C$3:C6))</f>
        <v>4</v>
      </c>
      <c r="C6" s="29" t="s">
        <v>49</v>
      </c>
      <c r="D6" s="27" t="s">
        <v>220</v>
      </c>
      <c r="E6" s="27" t="s">
        <v>202</v>
      </c>
      <c r="F6" s="32"/>
      <c r="G6" s="29" t="s">
        <v>221</v>
      </c>
      <c r="H6" s="32" t="s">
        <v>204</v>
      </c>
      <c r="I6" s="27" t="s">
        <v>205</v>
      </c>
      <c r="J6" s="81" t="s">
        <v>222</v>
      </c>
      <c r="K6" s="27" t="s">
        <v>223</v>
      </c>
      <c r="L6" s="86" t="s">
        <v>224</v>
      </c>
      <c r="M6" s="206">
        <v>44403</v>
      </c>
    </row>
    <row r="7" spans="1:14" x14ac:dyDescent="0.25">
      <c r="B7" s="66">
        <f>IF(C7="","-",SUBTOTAL(3,$C$3:C7))</f>
        <v>5</v>
      </c>
      <c r="C7" s="30" t="s">
        <v>58</v>
      </c>
      <c r="D7" s="84" t="s">
        <v>225</v>
      </c>
      <c r="E7" s="27" t="s">
        <v>202</v>
      </c>
      <c r="F7" s="32"/>
      <c r="G7" s="29" t="s">
        <v>216</v>
      </c>
      <c r="H7" s="32" t="s">
        <v>204</v>
      </c>
      <c r="I7" s="27" t="s">
        <v>205</v>
      </c>
      <c r="J7" s="81" t="s">
        <v>226</v>
      </c>
      <c r="K7" s="27" t="s">
        <v>227</v>
      </c>
      <c r="L7" s="86" t="s">
        <v>228</v>
      </c>
      <c r="M7" s="206">
        <v>44417</v>
      </c>
    </row>
    <row r="8" spans="1:14" x14ac:dyDescent="0.25">
      <c r="B8" s="66">
        <f>IF(C8="","-",SUBTOTAL(3,$C$3:C8))</f>
        <v>6</v>
      </c>
      <c r="C8" s="30" t="s">
        <v>59</v>
      </c>
      <c r="D8" s="27" t="s">
        <v>229</v>
      </c>
      <c r="E8" s="27" t="s">
        <v>202</v>
      </c>
      <c r="F8" s="32"/>
      <c r="G8" s="29" t="s">
        <v>230</v>
      </c>
      <c r="H8" s="85" t="s">
        <v>204</v>
      </c>
      <c r="I8" s="27" t="s">
        <v>211</v>
      </c>
      <c r="J8" s="81" t="s">
        <v>231</v>
      </c>
      <c r="K8" s="27" t="s">
        <v>232</v>
      </c>
      <c r="L8" s="218" t="s">
        <v>233</v>
      </c>
      <c r="M8" s="206">
        <v>44417</v>
      </c>
    </row>
    <row r="9" spans="1:14" x14ac:dyDescent="0.25">
      <c r="B9" s="66">
        <f>IF(C9="","-",SUBTOTAL(3,$C$3:C9))</f>
        <v>7</v>
      </c>
      <c r="C9" s="30" t="s">
        <v>60</v>
      </c>
      <c r="D9" s="27" t="s">
        <v>234</v>
      </c>
      <c r="E9" s="27" t="s">
        <v>202</v>
      </c>
      <c r="F9" s="32"/>
      <c r="G9" s="29" t="s">
        <v>216</v>
      </c>
      <c r="H9" s="85" t="s">
        <v>204</v>
      </c>
      <c r="I9" s="27" t="s">
        <v>205</v>
      </c>
      <c r="J9" s="81" t="s">
        <v>235</v>
      </c>
      <c r="K9" s="27" t="s">
        <v>236</v>
      </c>
      <c r="L9" s="86" t="s">
        <v>237</v>
      </c>
      <c r="M9" s="206">
        <v>44417</v>
      </c>
    </row>
    <row r="10" spans="1:14" x14ac:dyDescent="0.25">
      <c r="B10" s="66">
        <f>IF(C10="","-",SUBTOTAL(3,$C$3:C10))</f>
        <v>8</v>
      </c>
      <c r="C10" s="27" t="s">
        <v>56</v>
      </c>
      <c r="D10" s="84" t="s">
        <v>238</v>
      </c>
      <c r="E10" s="27" t="s">
        <v>202</v>
      </c>
      <c r="F10" s="32"/>
      <c r="G10" s="29" t="s">
        <v>216</v>
      </c>
      <c r="H10" s="32" t="s">
        <v>204</v>
      </c>
      <c r="I10" s="27" t="s">
        <v>211</v>
      </c>
      <c r="J10" s="81" t="s">
        <v>239</v>
      </c>
      <c r="K10" s="27" t="s">
        <v>240</v>
      </c>
      <c r="L10" s="86" t="s">
        <v>241</v>
      </c>
      <c r="M10" s="206">
        <v>44459</v>
      </c>
    </row>
    <row r="11" spans="1:14" x14ac:dyDescent="0.25">
      <c r="B11" s="66">
        <f>IF(C11="","-",SUBTOTAL(3,$C$3:C11))</f>
        <v>9</v>
      </c>
      <c r="C11" s="27" t="s">
        <v>69</v>
      </c>
      <c r="D11" s="84" t="s">
        <v>242</v>
      </c>
      <c r="E11" s="27" t="s">
        <v>202</v>
      </c>
      <c r="F11" s="32"/>
      <c r="G11" s="29" t="s">
        <v>243</v>
      </c>
      <c r="H11" s="32" t="s">
        <v>204</v>
      </c>
      <c r="I11" s="27" t="s">
        <v>205</v>
      </c>
      <c r="J11" s="81" t="s">
        <v>244</v>
      </c>
      <c r="K11" s="27" t="s">
        <v>245</v>
      </c>
      <c r="L11" s="218" t="s">
        <v>246</v>
      </c>
      <c r="M11" s="206">
        <v>44459</v>
      </c>
    </row>
    <row r="12" spans="1:14" x14ac:dyDescent="0.25">
      <c r="B12" s="66">
        <f>IF(C12="","-",SUBTOTAL(3,$C$3:C12))</f>
        <v>10</v>
      </c>
      <c r="C12" s="27" t="s">
        <v>61</v>
      </c>
      <c r="D12" s="84" t="s">
        <v>247</v>
      </c>
      <c r="E12" s="27" t="s">
        <v>202</v>
      </c>
      <c r="F12" s="32"/>
      <c r="G12" s="29" t="s">
        <v>248</v>
      </c>
      <c r="H12" s="32" t="s">
        <v>204</v>
      </c>
      <c r="I12" s="27" t="s">
        <v>211</v>
      </c>
      <c r="J12" s="81" t="s">
        <v>249</v>
      </c>
      <c r="K12" s="27" t="s">
        <v>250</v>
      </c>
      <c r="L12" s="218" t="s">
        <v>251</v>
      </c>
      <c r="M12" s="206">
        <v>44487</v>
      </c>
    </row>
    <row r="13" spans="1:14" x14ac:dyDescent="0.25">
      <c r="B13" s="66">
        <f>IF(C13="","-",SUBTOTAL(3,$C$3:C13))</f>
        <v>11</v>
      </c>
      <c r="C13" s="27" t="s">
        <v>51</v>
      </c>
      <c r="D13" s="27" t="s">
        <v>252</v>
      </c>
      <c r="E13" s="27" t="s">
        <v>202</v>
      </c>
      <c r="F13" s="32"/>
      <c r="G13" s="29" t="s">
        <v>216</v>
      </c>
      <c r="H13" s="32" t="s">
        <v>204</v>
      </c>
      <c r="I13" s="27" t="s">
        <v>211</v>
      </c>
      <c r="J13" s="81" t="s">
        <v>253</v>
      </c>
      <c r="K13" s="27" t="s">
        <v>254</v>
      </c>
      <c r="L13" s="218" t="s">
        <v>255</v>
      </c>
      <c r="M13" s="206">
        <v>44572</v>
      </c>
    </row>
    <row r="14" spans="1:14" x14ac:dyDescent="0.25">
      <c r="B14" s="66">
        <f>IF(C14="","-",SUBTOTAL(3,$C$3:C14))</f>
        <v>12</v>
      </c>
      <c r="C14" s="27" t="s">
        <v>66</v>
      </c>
      <c r="D14" s="27" t="s">
        <v>256</v>
      </c>
      <c r="E14" s="27" t="s">
        <v>202</v>
      </c>
      <c r="F14" s="32"/>
      <c r="G14" s="29" t="s">
        <v>230</v>
      </c>
      <c r="H14" s="85" t="s">
        <v>204</v>
      </c>
      <c r="I14" s="27" t="s">
        <v>211</v>
      </c>
      <c r="J14" s="81" t="s">
        <v>257</v>
      </c>
      <c r="K14" s="27" t="s">
        <v>258</v>
      </c>
      <c r="L14" s="218" t="s">
        <v>259</v>
      </c>
      <c r="M14" s="206">
        <v>44617</v>
      </c>
    </row>
    <row r="15" spans="1:14" x14ac:dyDescent="0.25">
      <c r="B15" s="66">
        <f>IF(C15="","-",SUBTOTAL(3,$C$3:C15))</f>
        <v>13</v>
      </c>
      <c r="C15" s="27" t="s">
        <v>57</v>
      </c>
      <c r="D15" s="27" t="s">
        <v>260</v>
      </c>
      <c r="E15" s="27" t="s">
        <v>202</v>
      </c>
      <c r="F15" s="32"/>
      <c r="G15" s="29" t="s">
        <v>261</v>
      </c>
      <c r="H15" s="85" t="s">
        <v>204</v>
      </c>
      <c r="I15" s="27" t="s">
        <v>211</v>
      </c>
      <c r="J15" s="31" t="s">
        <v>262</v>
      </c>
      <c r="K15" s="27" t="s">
        <v>254</v>
      </c>
      <c r="L15" s="218" t="s">
        <v>263</v>
      </c>
      <c r="M15" s="206">
        <v>44624</v>
      </c>
    </row>
    <row r="16" spans="1:14" x14ac:dyDescent="0.25">
      <c r="B16" s="66">
        <f>IF(C16="","-",SUBTOTAL(3,$C$3:C16))</f>
        <v>14</v>
      </c>
      <c r="C16" s="242" t="s">
        <v>77</v>
      </c>
      <c r="D16" s="242" t="s">
        <v>264</v>
      </c>
      <c r="E16" s="242" t="s">
        <v>265</v>
      </c>
      <c r="F16" s="243"/>
      <c r="G16" s="244" t="s">
        <v>266</v>
      </c>
      <c r="H16" s="243" t="s">
        <v>204</v>
      </c>
      <c r="I16" s="242" t="s">
        <v>211</v>
      </c>
      <c r="J16" s="245" t="s">
        <v>267</v>
      </c>
      <c r="K16" s="246" t="s">
        <v>268</v>
      </c>
      <c r="L16" s="247" t="s">
        <v>269</v>
      </c>
      <c r="M16" s="248">
        <v>44753</v>
      </c>
    </row>
    <row r="17" spans="1:14" s="262" customFormat="1" x14ac:dyDescent="0.25">
      <c r="B17" s="253" t="str">
        <f>IF(C17="","-",SUBTOTAL(3,$C$3:C17))</f>
        <v>-</v>
      </c>
      <c r="C17" s="274"/>
      <c r="D17" s="274" t="s">
        <v>270</v>
      </c>
      <c r="E17" s="274" t="s">
        <v>202</v>
      </c>
      <c r="F17" s="266"/>
      <c r="G17" s="265" t="s">
        <v>271</v>
      </c>
      <c r="H17" s="266" t="s">
        <v>204</v>
      </c>
      <c r="I17" s="27" t="s">
        <v>211</v>
      </c>
      <c r="J17" s="81" t="s">
        <v>272</v>
      </c>
      <c r="K17" s="85" t="s">
        <v>273</v>
      </c>
      <c r="L17" s="218" t="s">
        <v>274</v>
      </c>
      <c r="M17" s="271">
        <v>44835</v>
      </c>
      <c r="N17" s="261"/>
    </row>
    <row r="18" spans="1:14" x14ac:dyDescent="0.25">
      <c r="B18" s="66">
        <f>IF(C18="","-",SUBTOTAL(3,$C$3:C18))</f>
        <v>15</v>
      </c>
      <c r="C18" s="27" t="s">
        <v>68</v>
      </c>
      <c r="D18" s="27" t="s">
        <v>275</v>
      </c>
      <c r="E18" s="27" t="s">
        <v>202</v>
      </c>
      <c r="F18" s="32"/>
      <c r="G18" s="29" t="s">
        <v>271</v>
      </c>
      <c r="H18" s="32" t="s">
        <v>204</v>
      </c>
      <c r="I18" s="27" t="s">
        <v>211</v>
      </c>
      <c r="J18" s="81" t="s">
        <v>276</v>
      </c>
      <c r="K18" s="85" t="s">
        <v>277</v>
      </c>
      <c r="L18" s="218" t="s">
        <v>278</v>
      </c>
      <c r="M18" s="206">
        <v>44855</v>
      </c>
    </row>
    <row r="19" spans="1:14" x14ac:dyDescent="0.25">
      <c r="B19" s="66">
        <f>IF(C19="","-",SUBTOTAL(3,$C$3:C19))</f>
        <v>16</v>
      </c>
      <c r="C19" s="27" t="s">
        <v>67</v>
      </c>
      <c r="D19" s="27" t="s">
        <v>279</v>
      </c>
      <c r="E19" s="27" t="s">
        <v>202</v>
      </c>
      <c r="F19" s="32"/>
      <c r="G19" s="29" t="s">
        <v>271</v>
      </c>
      <c r="H19" s="32" t="s">
        <v>204</v>
      </c>
      <c r="I19" s="27" t="s">
        <v>205</v>
      </c>
      <c r="J19" s="81" t="s">
        <v>280</v>
      </c>
      <c r="K19" s="85" t="s">
        <v>281</v>
      </c>
      <c r="L19" s="218" t="s">
        <v>282</v>
      </c>
      <c r="M19" s="206">
        <v>44855</v>
      </c>
    </row>
    <row r="20" spans="1:14" x14ac:dyDescent="0.25">
      <c r="B20" s="66">
        <f>IF(C20="","-",SUBTOTAL(3,$C$3:C20))</f>
        <v>17</v>
      </c>
      <c r="C20" s="27" t="s">
        <v>71</v>
      </c>
      <c r="D20" s="27" t="s">
        <v>283</v>
      </c>
      <c r="E20" s="27" t="s">
        <v>202</v>
      </c>
      <c r="F20" s="32"/>
      <c r="G20" s="29" t="s">
        <v>284</v>
      </c>
      <c r="H20" s="32" t="s">
        <v>204</v>
      </c>
      <c r="I20" s="27" t="s">
        <v>205</v>
      </c>
      <c r="J20" s="27" t="s">
        <v>285</v>
      </c>
      <c r="K20" s="28" t="s">
        <v>286</v>
      </c>
      <c r="L20" s="219" t="s">
        <v>287</v>
      </c>
      <c r="M20" s="206">
        <v>44986</v>
      </c>
    </row>
    <row r="21" spans="1:14" ht="16.5" x14ac:dyDescent="0.25">
      <c r="B21" s="66">
        <f>IF(C21="","-",SUBTOTAL(3,$C$3:C21))</f>
        <v>18</v>
      </c>
      <c r="C21" s="198" t="s">
        <v>138</v>
      </c>
      <c r="D21" s="198" t="s">
        <v>288</v>
      </c>
      <c r="E21" s="32" t="s">
        <v>202</v>
      </c>
      <c r="F21" s="199"/>
      <c r="G21" s="29" t="s">
        <v>284</v>
      </c>
      <c r="H21" s="85" t="s">
        <v>204</v>
      </c>
      <c r="I21" s="199" t="s">
        <v>211</v>
      </c>
      <c r="J21" s="216">
        <v>36882</v>
      </c>
      <c r="K21" s="32" t="s">
        <v>286</v>
      </c>
      <c r="L21" s="220" t="s">
        <v>289</v>
      </c>
      <c r="M21" s="206">
        <v>45259</v>
      </c>
    </row>
    <row r="22" spans="1:14" s="262" customFormat="1" x14ac:dyDescent="0.25">
      <c r="B22" s="253" t="str">
        <f>IF(C22="","-",SUBTOTAL(3,$C$3:C22))</f>
        <v>-</v>
      </c>
      <c r="C22" s="308"/>
      <c r="D22" s="275" t="s">
        <v>290</v>
      </c>
      <c r="E22" s="266" t="s">
        <v>202</v>
      </c>
      <c r="F22" s="266"/>
      <c r="G22" s="265" t="s">
        <v>284</v>
      </c>
      <c r="H22" s="266" t="s">
        <v>204</v>
      </c>
      <c r="I22" s="27" t="s">
        <v>205</v>
      </c>
      <c r="J22" s="81">
        <v>37027</v>
      </c>
      <c r="K22" s="27" t="s">
        <v>291</v>
      </c>
      <c r="L22" s="86">
        <v>866026264</v>
      </c>
      <c r="M22" s="271">
        <v>45337</v>
      </c>
      <c r="N22" s="261"/>
    </row>
    <row r="23" spans="1:14" x14ac:dyDescent="0.25">
      <c r="B23" s="66">
        <f>IF(C23="","-",SUBTOTAL(3,$C$3:C23))</f>
        <v>19</v>
      </c>
      <c r="C23" s="83" t="s">
        <v>82</v>
      </c>
      <c r="D23" s="82" t="s">
        <v>292</v>
      </c>
      <c r="E23" s="32" t="s">
        <v>202</v>
      </c>
      <c r="F23" s="32"/>
      <c r="G23" s="29" t="s">
        <v>284</v>
      </c>
      <c r="H23" s="85" t="s">
        <v>204</v>
      </c>
      <c r="I23" s="27" t="s">
        <v>211</v>
      </c>
      <c r="J23" s="81">
        <v>29817</v>
      </c>
      <c r="K23" s="27" t="s">
        <v>273</v>
      </c>
      <c r="L23" s="86">
        <v>842525288</v>
      </c>
      <c r="M23" s="206">
        <v>45337</v>
      </c>
    </row>
    <row r="24" spans="1:14" s="262" customFormat="1" x14ac:dyDescent="0.25">
      <c r="B24" s="66" t="str">
        <f>IF(C24="","-",SUBTOTAL(3,$C$3:C24))</f>
        <v>-</v>
      </c>
      <c r="C24" s="274"/>
      <c r="D24" s="275" t="s">
        <v>293</v>
      </c>
      <c r="E24" s="266" t="s">
        <v>202</v>
      </c>
      <c r="F24" s="266"/>
      <c r="G24" s="265" t="s">
        <v>284</v>
      </c>
      <c r="H24" s="266" t="s">
        <v>204</v>
      </c>
      <c r="I24" s="274" t="s">
        <v>211</v>
      </c>
      <c r="J24" s="276">
        <v>34543</v>
      </c>
      <c r="K24" s="274" t="s">
        <v>294</v>
      </c>
      <c r="L24" s="277">
        <v>936798662</v>
      </c>
      <c r="M24" s="271">
        <v>45344</v>
      </c>
      <c r="N24" s="261"/>
    </row>
    <row r="25" spans="1:14" x14ac:dyDescent="0.25">
      <c r="B25" s="66">
        <f>IF(C25="","-",SUBTOTAL(3,$C$3:C25))</f>
        <v>20</v>
      </c>
      <c r="C25" s="27" t="s">
        <v>94</v>
      </c>
      <c r="D25" s="82" t="s">
        <v>295</v>
      </c>
      <c r="E25" s="32" t="s">
        <v>202</v>
      </c>
      <c r="F25" s="32"/>
      <c r="G25" s="29" t="s">
        <v>284</v>
      </c>
      <c r="H25" s="85" t="s">
        <v>204</v>
      </c>
      <c r="I25" s="27" t="s">
        <v>205</v>
      </c>
      <c r="J25" s="81"/>
      <c r="K25" s="27"/>
      <c r="L25" s="86"/>
      <c r="M25" s="206">
        <v>45544</v>
      </c>
      <c r="N25" s="26" t="s">
        <v>296</v>
      </c>
    </row>
    <row r="26" spans="1:14" x14ac:dyDescent="0.25">
      <c r="B26" s="66">
        <f>IF(C26="","-",SUBTOTAL(3,$C$3:C26))</f>
        <v>21</v>
      </c>
      <c r="C26" s="27" t="s">
        <v>100</v>
      </c>
      <c r="D26" s="82" t="s">
        <v>297</v>
      </c>
      <c r="E26" s="32" t="s">
        <v>202</v>
      </c>
      <c r="F26" s="32"/>
      <c r="G26" s="29" t="s">
        <v>284</v>
      </c>
      <c r="H26" s="32" t="s">
        <v>204</v>
      </c>
      <c r="I26" s="27" t="s">
        <v>211</v>
      </c>
      <c r="J26" s="81"/>
      <c r="K26" s="27"/>
      <c r="L26" s="86"/>
      <c r="M26" s="206">
        <v>45548</v>
      </c>
    </row>
    <row r="27" spans="1:14" ht="16.5" x14ac:dyDescent="0.25">
      <c r="B27" s="66">
        <f>IF(C27="","-",SUBTOTAL(3,$C$3:C27))</f>
        <v>22</v>
      </c>
      <c r="C27" s="198" t="s">
        <v>120</v>
      </c>
      <c r="D27" s="198" t="s">
        <v>298</v>
      </c>
      <c r="E27" s="32" t="s">
        <v>202</v>
      </c>
      <c r="F27" s="32"/>
      <c r="G27" s="29" t="s">
        <v>284</v>
      </c>
      <c r="H27" s="85" t="s">
        <v>204</v>
      </c>
      <c r="I27" s="199" t="s">
        <v>299</v>
      </c>
      <c r="J27" s="200"/>
      <c r="K27" s="200"/>
      <c r="L27" s="220"/>
      <c r="M27" s="206">
        <v>45566</v>
      </c>
    </row>
    <row r="28" spans="1:14" s="262" customFormat="1" ht="16.5" x14ac:dyDescent="0.25">
      <c r="B28" s="253" t="str">
        <f>IF(C28="","-",SUBTOTAL(3,$C$3:C28))</f>
        <v>-</v>
      </c>
      <c r="C28" s="272"/>
      <c r="D28" s="272" t="s">
        <v>300</v>
      </c>
      <c r="E28" s="266" t="s">
        <v>202</v>
      </c>
      <c r="F28" s="266"/>
      <c r="G28" s="265" t="s">
        <v>284</v>
      </c>
      <c r="H28" s="268" t="s">
        <v>204</v>
      </c>
      <c r="I28" s="199" t="s">
        <v>299</v>
      </c>
      <c r="J28" s="200"/>
      <c r="K28" s="200"/>
      <c r="L28" s="220"/>
      <c r="M28" s="271">
        <v>45566</v>
      </c>
      <c r="N28" s="261"/>
    </row>
    <row r="29" spans="1:14" ht="16.5" x14ac:dyDescent="0.25">
      <c r="B29" s="66">
        <f>IF(C29="","-",SUBTOTAL(3,$C$3:C29))</f>
        <v>23</v>
      </c>
      <c r="C29" s="198" t="s">
        <v>132</v>
      </c>
      <c r="D29" s="198" t="s">
        <v>301</v>
      </c>
      <c r="E29" s="32" t="s">
        <v>202</v>
      </c>
      <c r="F29" s="199"/>
      <c r="G29" s="29" t="s">
        <v>284</v>
      </c>
      <c r="H29" s="85"/>
      <c r="I29" s="199"/>
      <c r="J29" s="200"/>
      <c r="K29" s="200"/>
      <c r="L29" s="220"/>
      <c r="M29" s="206">
        <v>45569</v>
      </c>
    </row>
    <row r="30" spans="1:14" s="262" customFormat="1" ht="16.5" x14ac:dyDescent="0.25">
      <c r="B30" s="66" t="str">
        <f>IF(C30="","-",SUBTOTAL(3,$C$3:C30))</f>
        <v>-</v>
      </c>
      <c r="C30" s="272"/>
      <c r="D30" s="272" t="s">
        <v>302</v>
      </c>
      <c r="E30" s="266" t="s">
        <v>202</v>
      </c>
      <c r="F30" s="267"/>
      <c r="G30" s="265" t="s">
        <v>303</v>
      </c>
      <c r="H30" s="268" t="s">
        <v>204</v>
      </c>
      <c r="I30" s="267" t="s">
        <v>211</v>
      </c>
      <c r="J30" s="269"/>
      <c r="K30" s="266"/>
      <c r="L30" s="270"/>
      <c r="M30" s="271">
        <v>45903</v>
      </c>
      <c r="N30" s="261"/>
    </row>
    <row r="31" spans="1:14" ht="16.5" x14ac:dyDescent="0.25">
      <c r="B31" s="66">
        <f>IF(C31="","-",SUBTOTAL(3,$C$3:C31))</f>
        <v>24</v>
      </c>
      <c r="C31" s="198" t="s">
        <v>140</v>
      </c>
      <c r="D31" s="198" t="s">
        <v>304</v>
      </c>
      <c r="E31" s="32" t="s">
        <v>202</v>
      </c>
      <c r="F31" s="199"/>
      <c r="G31" s="29" t="s">
        <v>303</v>
      </c>
      <c r="H31" s="85" t="s">
        <v>204</v>
      </c>
      <c r="I31" s="199" t="s">
        <v>211</v>
      </c>
      <c r="J31" s="216"/>
      <c r="K31" s="32"/>
      <c r="L31" s="220"/>
      <c r="M31" s="206">
        <v>45903</v>
      </c>
    </row>
    <row r="32" spans="1:14" s="262" customFormat="1" ht="16.5" x14ac:dyDescent="0.25">
      <c r="A32" s="253" t="str">
        <f>IF(C32="","-",SUBTOTAL(3,C$32:C32))</f>
        <v>-</v>
      </c>
      <c r="B32" s="66" t="str">
        <f>IF(C32="","-",SUBTOTAL(3,$C$3:C32))</f>
        <v>-</v>
      </c>
      <c r="C32" s="288"/>
      <c r="D32" s="279" t="s">
        <v>305</v>
      </c>
      <c r="E32" s="278" t="s">
        <v>306</v>
      </c>
      <c r="F32" s="288" t="s">
        <v>307</v>
      </c>
      <c r="G32" s="289" t="s">
        <v>308</v>
      </c>
      <c r="H32" s="280" t="s">
        <v>204</v>
      </c>
      <c r="I32" s="235" t="s">
        <v>299</v>
      </c>
      <c r="J32" s="238"/>
      <c r="K32" s="238"/>
      <c r="L32" s="239">
        <v>906126433</v>
      </c>
      <c r="M32" s="283">
        <v>45876</v>
      </c>
      <c r="N32" s="261"/>
    </row>
    <row r="33" spans="1:14" ht="16.5" x14ac:dyDescent="0.25">
      <c r="A33" s="66">
        <f>IF(C33="","-",SUBTOTAL(3,C$32:C33))</f>
        <v>1</v>
      </c>
      <c r="B33" s="66">
        <f>IF(C33="","-",SUBTOTAL(3,$C$3:C33))</f>
        <v>25</v>
      </c>
      <c r="C33" s="233" t="s">
        <v>139</v>
      </c>
      <c r="D33" s="234" t="s">
        <v>309</v>
      </c>
      <c r="E33" s="235" t="s">
        <v>306</v>
      </c>
      <c r="F33" s="241" t="s">
        <v>307</v>
      </c>
      <c r="G33" s="236" t="s">
        <v>308</v>
      </c>
      <c r="H33" s="237" t="s">
        <v>204</v>
      </c>
      <c r="I33" s="235" t="s">
        <v>299</v>
      </c>
      <c r="J33" s="238"/>
      <c r="K33" s="238"/>
      <c r="L33" s="239"/>
      <c r="M33" s="240">
        <v>45887</v>
      </c>
    </row>
    <row r="34" spans="1:14" s="262" customFormat="1" x14ac:dyDescent="0.25">
      <c r="A34" s="66" t="str">
        <f>IF(C34="","-",SUBTOTAL(3,C$32:C34))</f>
        <v>-</v>
      </c>
      <c r="B34" s="66" t="str">
        <f>IF(C34="","-",SUBTOTAL(3,$C$3:C34))</f>
        <v>-</v>
      </c>
      <c r="C34" s="278"/>
      <c r="D34" s="278" t="s">
        <v>310</v>
      </c>
      <c r="E34" s="278" t="s">
        <v>306</v>
      </c>
      <c r="F34" s="278" t="s">
        <v>311</v>
      </c>
      <c r="G34" s="279" t="s">
        <v>308</v>
      </c>
      <c r="H34" s="280" t="s">
        <v>204</v>
      </c>
      <c r="I34" s="278" t="s">
        <v>299</v>
      </c>
      <c r="J34" s="281"/>
      <c r="K34" s="281"/>
      <c r="L34" s="282"/>
      <c r="M34" s="283">
        <v>45917</v>
      </c>
      <c r="N34" s="261"/>
    </row>
    <row r="35" spans="1:14" s="262" customFormat="1" x14ac:dyDescent="0.25">
      <c r="A35" s="253" t="str">
        <f>IF(C35="","-",SUBTOTAL(3,C$32:C35))</f>
        <v>-</v>
      </c>
      <c r="B35" s="66" t="str">
        <f>IF(C35="","-",SUBTOTAL(3,$C$3:C35))</f>
        <v>-</v>
      </c>
      <c r="C35" s="278"/>
      <c r="D35" s="278" t="s">
        <v>312</v>
      </c>
      <c r="E35" s="278" t="s">
        <v>306</v>
      </c>
      <c r="F35" s="278" t="s">
        <v>313</v>
      </c>
      <c r="G35" s="279" t="s">
        <v>308</v>
      </c>
      <c r="H35" s="280" t="s">
        <v>204</v>
      </c>
      <c r="I35" s="235" t="s">
        <v>299</v>
      </c>
      <c r="J35" s="238"/>
      <c r="K35" s="238"/>
      <c r="L35" s="239"/>
      <c r="M35" s="283">
        <v>45922</v>
      </c>
      <c r="N35" s="261"/>
    </row>
    <row r="36" spans="1:14" s="262" customFormat="1" x14ac:dyDescent="0.25">
      <c r="A36" s="253" t="str">
        <f>IF(C36="","-",SUBTOTAL(3,C$32:C36))</f>
        <v>-</v>
      </c>
      <c r="B36" s="253" t="str">
        <f>IF(C36="","-",SUBTOTAL(3,$C$3:C36))</f>
        <v>-</v>
      </c>
      <c r="C36" s="254"/>
      <c r="D36" s="254" t="s">
        <v>314</v>
      </c>
      <c r="E36" s="255" t="s">
        <v>306</v>
      </c>
      <c r="F36" s="255" t="s">
        <v>311</v>
      </c>
      <c r="G36" s="256" t="s">
        <v>308</v>
      </c>
      <c r="H36" s="257" t="s">
        <v>204</v>
      </c>
      <c r="I36" s="255" t="s">
        <v>299</v>
      </c>
      <c r="J36" s="258"/>
      <c r="K36" s="258"/>
      <c r="L36" s="259"/>
      <c r="M36" s="260">
        <v>46076</v>
      </c>
      <c r="N36" s="261"/>
    </row>
    <row r="37" spans="1:14" s="262" customFormat="1" x14ac:dyDescent="0.25">
      <c r="A37" s="253" t="str">
        <f>IF(C37="","-",SUBTOTAL(3,C$32:C37))</f>
        <v>-</v>
      </c>
      <c r="B37" s="66" t="str">
        <f>IF(C37="","-",SUBTOTAL(3,$C$3:C37))</f>
        <v>-</v>
      </c>
      <c r="C37" s="254"/>
      <c r="D37" s="256" t="s">
        <v>315</v>
      </c>
      <c r="E37" s="255" t="s">
        <v>306</v>
      </c>
      <c r="F37" s="255" t="s">
        <v>316</v>
      </c>
      <c r="G37" s="256" t="s">
        <v>308</v>
      </c>
      <c r="H37" s="257" t="s">
        <v>204</v>
      </c>
      <c r="I37" s="226" t="s">
        <v>317</v>
      </c>
      <c r="J37" s="228"/>
      <c r="K37" s="228"/>
      <c r="L37" s="229"/>
      <c r="M37" s="260">
        <v>46076</v>
      </c>
      <c r="N37" s="261"/>
    </row>
    <row r="38" spans="1:14" s="262" customFormat="1" x14ac:dyDescent="0.25">
      <c r="A38" s="66" t="str">
        <f>IF(C38="","-",SUBTOTAL(3,C$32:C38))</f>
        <v>-</v>
      </c>
      <c r="B38" s="66" t="str">
        <f>IF(C38="","-",SUBTOTAL(3,$C$3:C38))</f>
        <v>-</v>
      </c>
      <c r="C38" s="254"/>
      <c r="D38" s="256" t="s">
        <v>318</v>
      </c>
      <c r="E38" s="255" t="s">
        <v>306</v>
      </c>
      <c r="F38" s="255" t="s">
        <v>316</v>
      </c>
      <c r="G38" s="256" t="s">
        <v>308</v>
      </c>
      <c r="H38" s="257" t="s">
        <v>204</v>
      </c>
      <c r="I38" s="226" t="s">
        <v>299</v>
      </c>
      <c r="J38" s="228"/>
      <c r="K38" s="228"/>
      <c r="L38" s="229"/>
      <c r="M38" s="260">
        <v>46076</v>
      </c>
      <c r="N38" s="261"/>
    </row>
    <row r="39" spans="1:14" s="262" customFormat="1" x14ac:dyDescent="0.25">
      <c r="A39" s="253" t="str">
        <f>IF(C39="","-",SUBTOTAL(3,C$32:C39))</f>
        <v>-</v>
      </c>
      <c r="B39" s="253" t="str">
        <f>IF(C39="","-",SUBTOTAL(3,$C$3:C39))</f>
        <v>-</v>
      </c>
      <c r="C39" s="254"/>
      <c r="D39" s="254" t="s">
        <v>319</v>
      </c>
      <c r="E39" s="255" t="s">
        <v>306</v>
      </c>
      <c r="F39" s="255" t="s">
        <v>311</v>
      </c>
      <c r="G39" s="256" t="s">
        <v>308</v>
      </c>
      <c r="H39" s="257" t="s">
        <v>204</v>
      </c>
      <c r="I39" s="226" t="s">
        <v>299</v>
      </c>
      <c r="J39" s="228"/>
      <c r="K39" s="228"/>
      <c r="L39" s="229"/>
      <c r="M39" s="260">
        <v>46077</v>
      </c>
      <c r="N39" s="261"/>
    </row>
    <row r="40" spans="1:14" s="262" customFormat="1" x14ac:dyDescent="0.25">
      <c r="A40" s="66" t="str">
        <f>IF(C40="","-",SUBTOTAL(3,C$32:C40))</f>
        <v>-</v>
      </c>
      <c r="B40" s="66" t="str">
        <f>IF(C40="","-",SUBTOTAL(3,$C$3:C40))</f>
        <v>-</v>
      </c>
      <c r="C40" s="254"/>
      <c r="D40" s="254" t="s">
        <v>320</v>
      </c>
      <c r="E40" s="255" t="s">
        <v>306</v>
      </c>
      <c r="F40" s="255" t="s">
        <v>311</v>
      </c>
      <c r="G40" s="256" t="s">
        <v>308</v>
      </c>
      <c r="H40" s="257" t="s">
        <v>204</v>
      </c>
      <c r="I40" s="255" t="s">
        <v>299</v>
      </c>
      <c r="J40" s="258"/>
      <c r="K40" s="258"/>
      <c r="L40" s="259"/>
      <c r="M40" s="260">
        <v>46077</v>
      </c>
      <c r="N40" s="261"/>
    </row>
    <row r="41" spans="1:14" s="262" customFormat="1" x14ac:dyDescent="0.25">
      <c r="A41" s="253" t="str">
        <f>IF(C41="","-",SUBTOTAL(3,C$32:C41))</f>
        <v>-</v>
      </c>
      <c r="B41" s="66" t="str">
        <f>IF(C41="","-",SUBTOTAL(3,$C$3:C41))</f>
        <v>-</v>
      </c>
      <c r="C41" s="254"/>
      <c r="D41" s="254" t="s">
        <v>321</v>
      </c>
      <c r="E41" s="255" t="s">
        <v>306</v>
      </c>
      <c r="F41" s="255" t="s">
        <v>307</v>
      </c>
      <c r="G41" s="256" t="s">
        <v>308</v>
      </c>
      <c r="H41" s="257" t="s">
        <v>204</v>
      </c>
      <c r="I41" s="226" t="s">
        <v>317</v>
      </c>
      <c r="J41" s="228"/>
      <c r="K41" s="228"/>
      <c r="L41" s="229"/>
      <c r="M41" s="260">
        <v>46077</v>
      </c>
      <c r="N41" s="261"/>
    </row>
    <row r="42" spans="1:14" s="262" customFormat="1" x14ac:dyDescent="0.25">
      <c r="A42" s="253" t="str">
        <f>IF(C42="","-",SUBTOTAL(3,C$32:C42))</f>
        <v>-</v>
      </c>
      <c r="B42" s="66" t="str">
        <f>IF(C42="","-",SUBTOTAL(3,$C$3:C42))</f>
        <v>-</v>
      </c>
      <c r="C42" s="254"/>
      <c r="D42" s="254" t="s">
        <v>322</v>
      </c>
      <c r="E42" s="255" t="s">
        <v>306</v>
      </c>
      <c r="F42" s="255" t="s">
        <v>316</v>
      </c>
      <c r="G42" s="256" t="s">
        <v>308</v>
      </c>
      <c r="H42" s="257" t="s">
        <v>204</v>
      </c>
      <c r="I42" s="226" t="s">
        <v>317</v>
      </c>
      <c r="J42" s="228"/>
      <c r="K42" s="228"/>
      <c r="L42" s="229"/>
      <c r="M42" s="260">
        <v>46077</v>
      </c>
      <c r="N42" s="261"/>
    </row>
    <row r="43" spans="1:14" s="262" customFormat="1" x14ac:dyDescent="0.25">
      <c r="A43" s="66" t="str">
        <f>IF(C43="","-",SUBTOTAL(3,C$32:C43))</f>
        <v>-</v>
      </c>
      <c r="B43" s="66" t="str">
        <f>IF(C43="","-",SUBTOTAL(3,$C$3:C43))</f>
        <v>-</v>
      </c>
      <c r="C43" s="254"/>
      <c r="D43" s="254" t="s">
        <v>323</v>
      </c>
      <c r="E43" s="255" t="s">
        <v>306</v>
      </c>
      <c r="F43" s="255" t="s">
        <v>311</v>
      </c>
      <c r="G43" s="256" t="s">
        <v>308</v>
      </c>
      <c r="H43" s="257" t="s">
        <v>204</v>
      </c>
      <c r="I43" s="255" t="s">
        <v>299</v>
      </c>
      <c r="J43" s="258"/>
      <c r="K43" s="258"/>
      <c r="L43" s="259"/>
      <c r="M43" s="260">
        <v>46078</v>
      </c>
      <c r="N43" s="261"/>
    </row>
    <row r="44" spans="1:14" x14ac:dyDescent="0.25">
      <c r="A44" s="66">
        <f>IF(C44="","-",SUBTOTAL(3,C$32:C44))</f>
        <v>2</v>
      </c>
      <c r="B44" s="66">
        <f>IF(C44="","-",SUBTOTAL(3,$C$3:C44))</f>
        <v>26</v>
      </c>
      <c r="C44" s="224" t="s">
        <v>146</v>
      </c>
      <c r="D44" s="224" t="s">
        <v>324</v>
      </c>
      <c r="E44" s="226" t="s">
        <v>306</v>
      </c>
      <c r="F44" s="226" t="s">
        <v>325</v>
      </c>
      <c r="G44" s="225" t="s">
        <v>308</v>
      </c>
      <c r="H44" s="227" t="s">
        <v>204</v>
      </c>
      <c r="I44" s="226" t="s">
        <v>317</v>
      </c>
      <c r="J44" s="228"/>
      <c r="K44" s="228"/>
      <c r="L44" s="229"/>
      <c r="M44" s="230">
        <v>46078</v>
      </c>
    </row>
    <row r="45" spans="1:14" s="262" customFormat="1" x14ac:dyDescent="0.25">
      <c r="A45" s="66" t="str">
        <f>IF(C45="","-",SUBTOTAL(3,C$32:C45))</f>
        <v>-</v>
      </c>
      <c r="B45" s="66" t="str">
        <f>IF(C45="","-",SUBTOTAL(3,$C$3:C45))</f>
        <v>-</v>
      </c>
      <c r="C45" s="254"/>
      <c r="D45" s="254" t="s">
        <v>326</v>
      </c>
      <c r="E45" s="255" t="s">
        <v>306</v>
      </c>
      <c r="F45" s="255" t="s">
        <v>325</v>
      </c>
      <c r="G45" s="256" t="s">
        <v>308</v>
      </c>
      <c r="H45" s="257" t="s">
        <v>204</v>
      </c>
      <c r="I45" s="226" t="s">
        <v>317</v>
      </c>
      <c r="J45" s="228"/>
      <c r="K45" s="228"/>
      <c r="L45" s="229"/>
      <c r="M45" s="260">
        <v>46078</v>
      </c>
      <c r="N45" s="261"/>
    </row>
    <row r="46" spans="1:14" x14ac:dyDescent="0.25">
      <c r="A46" s="66">
        <f>IF(C46="","-",SUBTOTAL(3,C$32:C46))</f>
        <v>3</v>
      </c>
      <c r="B46" s="66">
        <f>IF(C46="","-",SUBTOTAL(3,$C$3:C46))</f>
        <v>27</v>
      </c>
      <c r="C46" s="224" t="s">
        <v>145</v>
      </c>
      <c r="D46" s="224" t="s">
        <v>327</v>
      </c>
      <c r="E46" s="226" t="s">
        <v>306</v>
      </c>
      <c r="F46" s="226" t="s">
        <v>325</v>
      </c>
      <c r="G46" s="225" t="s">
        <v>308</v>
      </c>
      <c r="H46" s="227" t="s">
        <v>204</v>
      </c>
      <c r="I46" s="226" t="s">
        <v>317</v>
      </c>
      <c r="J46" s="228"/>
      <c r="K46" s="228"/>
      <c r="L46" s="229"/>
      <c r="M46" s="230">
        <v>46078</v>
      </c>
    </row>
    <row r="47" spans="1:14" x14ac:dyDescent="0.25">
      <c r="A47" s="66">
        <f>IF(C47="","-",SUBTOTAL(3,C$32:C47))</f>
        <v>4</v>
      </c>
      <c r="B47" s="66">
        <f>IF(C47="","-",SUBTOTAL(3,$C$3:C47))</f>
        <v>28</v>
      </c>
      <c r="C47" s="224" t="s">
        <v>144</v>
      </c>
      <c r="D47" s="224" t="s">
        <v>328</v>
      </c>
      <c r="E47" s="226" t="s">
        <v>306</v>
      </c>
      <c r="F47" s="226" t="s">
        <v>325</v>
      </c>
      <c r="G47" s="225" t="s">
        <v>308</v>
      </c>
      <c r="H47" s="227" t="s">
        <v>204</v>
      </c>
      <c r="I47" s="226" t="s">
        <v>299</v>
      </c>
      <c r="J47" s="228"/>
      <c r="K47" s="228"/>
      <c r="L47" s="229"/>
      <c r="M47" s="230">
        <v>46078</v>
      </c>
    </row>
    <row r="48" spans="1:14" x14ac:dyDescent="0.25">
      <c r="A48" s="66">
        <f>IF(C48="","-",SUBTOTAL(3,C$32:C48))</f>
        <v>5</v>
      </c>
      <c r="B48" s="66">
        <f>IF(C48="","-",SUBTOTAL(3,$C$3:C48))</f>
        <v>29</v>
      </c>
      <c r="C48" s="224" t="s">
        <v>143</v>
      </c>
      <c r="D48" s="224" t="s">
        <v>329</v>
      </c>
      <c r="E48" s="226" t="s">
        <v>306</v>
      </c>
      <c r="F48" s="226" t="s">
        <v>325</v>
      </c>
      <c r="G48" s="225" t="s">
        <v>308</v>
      </c>
      <c r="H48" s="227" t="s">
        <v>204</v>
      </c>
      <c r="I48" s="226" t="s">
        <v>317</v>
      </c>
      <c r="J48" s="228"/>
      <c r="K48" s="228"/>
      <c r="L48" s="229"/>
      <c r="M48" s="230">
        <v>46078</v>
      </c>
    </row>
    <row r="49" spans="1:14" x14ac:dyDescent="0.25">
      <c r="A49" s="66">
        <f>IF(C49="","-",SUBTOTAL(3,C$32:C49))</f>
        <v>6</v>
      </c>
      <c r="B49" s="66">
        <f>IF(C49="","-",SUBTOTAL(3,$C$3:C49))</f>
        <v>30</v>
      </c>
      <c r="C49" s="224" t="s">
        <v>142</v>
      </c>
      <c r="D49" s="224" t="s">
        <v>330</v>
      </c>
      <c r="E49" s="226" t="s">
        <v>306</v>
      </c>
      <c r="F49" s="226" t="s">
        <v>325</v>
      </c>
      <c r="G49" s="225" t="s">
        <v>308</v>
      </c>
      <c r="H49" s="227" t="s">
        <v>204</v>
      </c>
      <c r="I49" s="226" t="s">
        <v>299</v>
      </c>
      <c r="J49" s="228"/>
      <c r="K49" s="228"/>
      <c r="L49" s="229"/>
      <c r="M49" s="230">
        <v>46078</v>
      </c>
    </row>
    <row r="50" spans="1:14" s="262" customFormat="1" x14ac:dyDescent="0.25">
      <c r="A50" s="253" t="str">
        <f>IF(C50="","-",SUBTOTAL(3,C$32:C50))</f>
        <v>-</v>
      </c>
      <c r="B50" s="66" t="str">
        <f>IF(C50="","-",SUBTOTAL(3,$C$3:C50))</f>
        <v>-</v>
      </c>
      <c r="C50" s="254"/>
      <c r="D50" s="254" t="s">
        <v>331</v>
      </c>
      <c r="E50" s="255" t="s">
        <v>306</v>
      </c>
      <c r="F50" s="255" t="s">
        <v>325</v>
      </c>
      <c r="G50" s="256" t="s">
        <v>308</v>
      </c>
      <c r="H50" s="257" t="s">
        <v>204</v>
      </c>
      <c r="I50" s="226" t="s">
        <v>317</v>
      </c>
      <c r="J50" s="228"/>
      <c r="K50" s="228"/>
      <c r="L50" s="229"/>
      <c r="M50" s="260">
        <v>46078</v>
      </c>
      <c r="N50" s="261"/>
    </row>
    <row r="51" spans="1:14" s="262" customFormat="1" x14ac:dyDescent="0.25">
      <c r="A51" s="253" t="str">
        <f>IF(C51="","-",SUBTOTAL(3,C$32:C51))</f>
        <v>-</v>
      </c>
      <c r="B51" s="253" t="str">
        <f>IF(C51="","-",SUBTOTAL(3,$C$3:C51))</f>
        <v>-</v>
      </c>
      <c r="C51" s="254"/>
      <c r="D51" s="254" t="s">
        <v>225</v>
      </c>
      <c r="E51" s="255" t="s">
        <v>306</v>
      </c>
      <c r="F51" s="255" t="s">
        <v>325</v>
      </c>
      <c r="G51" s="256" t="s">
        <v>308</v>
      </c>
      <c r="H51" s="257" t="s">
        <v>204</v>
      </c>
      <c r="I51" s="226" t="s">
        <v>317</v>
      </c>
      <c r="J51" s="228"/>
      <c r="K51" s="228"/>
      <c r="L51" s="229"/>
      <c r="M51" s="260">
        <v>46078</v>
      </c>
      <c r="N51" s="261"/>
    </row>
    <row r="52" spans="1:14" s="262" customFormat="1" x14ac:dyDescent="0.25">
      <c r="A52" s="66" t="str">
        <f>IF(C52="","-",SUBTOTAL(3,C$32:C52))</f>
        <v>-</v>
      </c>
      <c r="B52" s="66" t="str">
        <f>IF(C52="","-",SUBTOTAL(3,$C$3:C52))</f>
        <v>-</v>
      </c>
      <c r="C52" s="254"/>
      <c r="D52" s="254" t="s">
        <v>332</v>
      </c>
      <c r="E52" s="255" t="s">
        <v>306</v>
      </c>
      <c r="F52" s="255" t="s">
        <v>316</v>
      </c>
      <c r="G52" s="256" t="s">
        <v>308</v>
      </c>
      <c r="H52" s="257" t="s">
        <v>204</v>
      </c>
      <c r="I52" s="255" t="s">
        <v>299</v>
      </c>
      <c r="J52" s="258"/>
      <c r="K52" s="258"/>
      <c r="L52" s="259"/>
      <c r="M52" s="260">
        <v>46078</v>
      </c>
      <c r="N52" s="261"/>
    </row>
    <row r="53" spans="1:14" x14ac:dyDescent="0.25">
      <c r="A53" s="66">
        <f>IF(C53="","-",SUBTOTAL(3,C$32:C53))</f>
        <v>7</v>
      </c>
      <c r="B53" s="66">
        <f>IF(C53="","-",SUBTOTAL(3,$C$3:C53))</f>
        <v>31</v>
      </c>
      <c r="C53" s="224" t="s">
        <v>141</v>
      </c>
      <c r="D53" s="224" t="s">
        <v>333</v>
      </c>
      <c r="E53" s="226" t="s">
        <v>306</v>
      </c>
      <c r="F53" s="226" t="s">
        <v>311</v>
      </c>
      <c r="G53" s="225" t="s">
        <v>308</v>
      </c>
      <c r="H53" s="227" t="s">
        <v>204</v>
      </c>
      <c r="I53" s="226" t="s">
        <v>317</v>
      </c>
      <c r="J53" s="228"/>
      <c r="K53" s="228"/>
      <c r="L53" s="229"/>
      <c r="M53" s="230">
        <v>46078</v>
      </c>
    </row>
    <row r="54" spans="1:14" s="262" customFormat="1" x14ac:dyDescent="0.25">
      <c r="A54" s="253" t="str">
        <f>IF(C54="","-",SUBTOTAL(3,C$32:C54))</f>
        <v>-</v>
      </c>
      <c r="B54" s="66" t="str">
        <f>IF(C54="","-",SUBTOTAL(3,$C$3:C54))</f>
        <v>-</v>
      </c>
      <c r="C54" s="254"/>
      <c r="D54" s="254" t="s">
        <v>334</v>
      </c>
      <c r="E54" s="255" t="s">
        <v>306</v>
      </c>
      <c r="F54" s="255" t="s">
        <v>311</v>
      </c>
      <c r="G54" s="256" t="s">
        <v>308</v>
      </c>
      <c r="H54" s="257" t="s">
        <v>204</v>
      </c>
      <c r="I54" s="255" t="s">
        <v>317</v>
      </c>
      <c r="J54" s="258"/>
      <c r="K54" s="258"/>
      <c r="L54" s="259"/>
      <c r="M54" s="260">
        <v>46078</v>
      </c>
      <c r="N54" s="261"/>
    </row>
    <row r="55" spans="1:14" s="262" customFormat="1" x14ac:dyDescent="0.25">
      <c r="A55" s="253" t="str">
        <f>IF(C55="","-",SUBTOTAL(3,C$32:C55))</f>
        <v>-</v>
      </c>
      <c r="B55" s="66" t="str">
        <f>IF(C55="","-",SUBTOTAL(3,$C$3:C55))</f>
        <v>-</v>
      </c>
      <c r="C55" s="254"/>
      <c r="D55" s="254" t="s">
        <v>335</v>
      </c>
      <c r="E55" s="255" t="s">
        <v>306</v>
      </c>
      <c r="F55" s="255" t="s">
        <v>311</v>
      </c>
      <c r="G55" s="256" t="s">
        <v>308</v>
      </c>
      <c r="H55" s="257" t="s">
        <v>204</v>
      </c>
      <c r="I55" s="226" t="s">
        <v>299</v>
      </c>
      <c r="J55" s="228"/>
      <c r="K55" s="228"/>
      <c r="L55" s="229"/>
      <c r="M55" s="260">
        <v>46078</v>
      </c>
      <c r="N55" s="261"/>
    </row>
    <row r="56" spans="1:14" s="262" customFormat="1" x14ac:dyDescent="0.25">
      <c r="A56" s="253" t="str">
        <f>IF(C56="","-",SUBTOTAL(3,C$32:C56))</f>
        <v>-</v>
      </c>
      <c r="B56" s="66" t="str">
        <f>IF(C56="","-",SUBTOTAL(3,$C$3:C56))</f>
        <v>-</v>
      </c>
      <c r="C56" s="254"/>
      <c r="D56" s="254" t="s">
        <v>336</v>
      </c>
      <c r="E56" s="255" t="s">
        <v>306</v>
      </c>
      <c r="F56" s="255" t="s">
        <v>325</v>
      </c>
      <c r="G56" s="256" t="s">
        <v>308</v>
      </c>
      <c r="H56" s="257" t="s">
        <v>204</v>
      </c>
      <c r="I56" s="226" t="s">
        <v>299</v>
      </c>
      <c r="J56" s="228"/>
      <c r="K56" s="228"/>
      <c r="L56" s="229"/>
      <c r="M56" s="260">
        <v>46079</v>
      </c>
      <c r="N56" s="261"/>
    </row>
    <row r="57" spans="1:14" s="262" customFormat="1" x14ac:dyDescent="0.25">
      <c r="A57" s="253" t="str">
        <f>IF(C57="","-",SUBTOTAL(3,C$32:C57))</f>
        <v>-</v>
      </c>
      <c r="B57" s="253" t="str">
        <f>IF(C57="","-",SUBTOTAL(3,$C$3:C57))</f>
        <v>-</v>
      </c>
      <c r="C57" s="254"/>
      <c r="D57" s="254" t="s">
        <v>337</v>
      </c>
      <c r="E57" s="255" t="s">
        <v>306</v>
      </c>
      <c r="F57" s="255" t="s">
        <v>325</v>
      </c>
      <c r="G57" s="256" t="s">
        <v>308</v>
      </c>
      <c r="H57" s="257" t="s">
        <v>204</v>
      </c>
      <c r="I57" s="226" t="s">
        <v>299</v>
      </c>
      <c r="J57" s="228"/>
      <c r="K57" s="228"/>
      <c r="L57" s="229"/>
      <c r="M57" s="260">
        <v>46079</v>
      </c>
      <c r="N57" s="350" t="s">
        <v>338</v>
      </c>
    </row>
    <row r="58" spans="1:14" s="262" customFormat="1" x14ac:dyDescent="0.25">
      <c r="A58" s="253" t="str">
        <f>IF(C58="","-",SUBTOTAL(3,C$32:C58))</f>
        <v>-</v>
      </c>
      <c r="B58" s="253" t="str">
        <f>IF(C58="","-",SUBTOTAL(3,$C$3:C58))</f>
        <v>-</v>
      </c>
      <c r="C58" s="254"/>
      <c r="D58" s="254" t="s">
        <v>339</v>
      </c>
      <c r="E58" s="255" t="s">
        <v>306</v>
      </c>
      <c r="F58" s="255" t="s">
        <v>311</v>
      </c>
      <c r="G58" s="256" t="s">
        <v>308</v>
      </c>
      <c r="H58" s="257" t="s">
        <v>204</v>
      </c>
      <c r="I58" s="226" t="s">
        <v>299</v>
      </c>
      <c r="J58" s="228"/>
      <c r="K58" s="228"/>
      <c r="L58" s="229"/>
      <c r="M58" s="260">
        <v>46079</v>
      </c>
      <c r="N58" s="261"/>
    </row>
    <row r="59" spans="1:14" s="262" customFormat="1" x14ac:dyDescent="0.25">
      <c r="A59" s="66" t="str">
        <f>IF(C59="","-",SUBTOTAL(3,C$32:C59))</f>
        <v>-</v>
      </c>
      <c r="B59" s="66" t="str">
        <f>IF(C59="","-",SUBTOTAL(3,$C$3:C59))</f>
        <v>-</v>
      </c>
      <c r="C59" s="254"/>
      <c r="D59" s="254" t="s">
        <v>340</v>
      </c>
      <c r="E59" s="255" t="s">
        <v>306</v>
      </c>
      <c r="F59" s="255" t="s">
        <v>311</v>
      </c>
      <c r="G59" s="256" t="s">
        <v>308</v>
      </c>
      <c r="H59" s="257" t="s">
        <v>204</v>
      </c>
      <c r="I59" s="226" t="s">
        <v>317</v>
      </c>
      <c r="J59" s="228"/>
      <c r="K59" s="228"/>
      <c r="L59" s="229"/>
      <c r="M59" s="260">
        <v>46079</v>
      </c>
      <c r="N59" s="261"/>
    </row>
    <row r="60" spans="1:14" s="262" customFormat="1" x14ac:dyDescent="0.25">
      <c r="A60" s="253" t="str">
        <f>IF(C60="","-",SUBTOTAL(3,C$32:C60))</f>
        <v>-</v>
      </c>
      <c r="B60" s="66" t="str">
        <f>IF(C60="","-",SUBTOTAL(3,$C$3:C60))</f>
        <v>-</v>
      </c>
      <c r="C60" s="254"/>
      <c r="D60" s="254" t="s">
        <v>341</v>
      </c>
      <c r="E60" s="255" t="s">
        <v>306</v>
      </c>
      <c r="F60" s="255" t="s">
        <v>311</v>
      </c>
      <c r="G60" s="256" t="s">
        <v>308</v>
      </c>
      <c r="H60" s="257" t="s">
        <v>204</v>
      </c>
      <c r="I60" s="226" t="s">
        <v>299</v>
      </c>
      <c r="J60" s="228"/>
      <c r="K60" s="228"/>
      <c r="L60" s="229"/>
      <c r="M60" s="260">
        <v>46079</v>
      </c>
      <c r="N60" s="261"/>
    </row>
    <row r="61" spans="1:14" s="262" customFormat="1" x14ac:dyDescent="0.25">
      <c r="A61" s="66" t="str">
        <f>IF(C61="","-",SUBTOTAL(3,C$32:C61))</f>
        <v>-</v>
      </c>
      <c r="B61" s="66" t="str">
        <f>IF(C61="","-",SUBTOTAL(3,$C$3:C61))</f>
        <v>-</v>
      </c>
      <c r="C61" s="254"/>
      <c r="D61" s="254" t="s">
        <v>342</v>
      </c>
      <c r="E61" s="255" t="s">
        <v>306</v>
      </c>
      <c r="F61" s="255" t="s">
        <v>311</v>
      </c>
      <c r="G61" s="256" t="s">
        <v>308</v>
      </c>
      <c r="H61" s="257" t="s">
        <v>204</v>
      </c>
      <c r="I61" s="226" t="s">
        <v>299</v>
      </c>
      <c r="J61" s="228"/>
      <c r="K61" s="228"/>
      <c r="L61" s="229"/>
      <c r="M61" s="260">
        <v>46079</v>
      </c>
      <c r="N61" s="261"/>
    </row>
    <row r="62" spans="1:14" s="262" customFormat="1" x14ac:dyDescent="0.25">
      <c r="A62" s="66" t="str">
        <f>IF(C62="","-",SUBTOTAL(3,C$32:C62))</f>
        <v>-</v>
      </c>
      <c r="B62" s="66" t="str">
        <f>IF(C62="","-",SUBTOTAL(3,$C$3:C62))</f>
        <v>-</v>
      </c>
      <c r="C62" s="254"/>
      <c r="D62" s="254" t="s">
        <v>343</v>
      </c>
      <c r="E62" s="255" t="s">
        <v>306</v>
      </c>
      <c r="F62" s="255" t="s">
        <v>307</v>
      </c>
      <c r="G62" s="256" t="s">
        <v>308</v>
      </c>
      <c r="H62" s="257" t="s">
        <v>204</v>
      </c>
      <c r="I62" s="226">
        <v>0</v>
      </c>
      <c r="J62" s="228"/>
      <c r="K62" s="228"/>
      <c r="L62" s="229"/>
      <c r="M62" s="260">
        <v>46080</v>
      </c>
      <c r="N62" s="261"/>
    </row>
    <row r="63" spans="1:14" s="262" customFormat="1" x14ac:dyDescent="0.25">
      <c r="A63" s="66" t="str">
        <f>IF(C63="","-",SUBTOTAL(3,C$32:C63))</f>
        <v>-</v>
      </c>
      <c r="B63" s="66" t="str">
        <f>IF(C63="","-",SUBTOTAL(3,$C$3:C63))</f>
        <v>-</v>
      </c>
      <c r="C63" s="254"/>
      <c r="D63" s="254" t="s">
        <v>344</v>
      </c>
      <c r="E63" s="255" t="s">
        <v>306</v>
      </c>
      <c r="F63" s="255" t="s">
        <v>325</v>
      </c>
      <c r="G63" s="256" t="s">
        <v>308</v>
      </c>
      <c r="H63" s="257" t="s">
        <v>204</v>
      </c>
      <c r="I63" s="255">
        <v>0</v>
      </c>
      <c r="J63" s="258"/>
      <c r="K63" s="258"/>
      <c r="L63" s="259"/>
      <c r="M63" s="260">
        <v>46080</v>
      </c>
      <c r="N63" s="261"/>
    </row>
    <row r="64" spans="1:14" s="262" customFormat="1" x14ac:dyDescent="0.25">
      <c r="A64" s="66" t="str">
        <f>IF(C64="","-",SUBTOTAL(3,C$32:C64))</f>
        <v>-</v>
      </c>
      <c r="B64" s="66" t="str">
        <f>IF(C64="","-",SUBTOTAL(3,$C$3:C64))</f>
        <v>-</v>
      </c>
      <c r="C64" s="254"/>
      <c r="D64" s="254" t="s">
        <v>345</v>
      </c>
      <c r="E64" s="255" t="s">
        <v>306</v>
      </c>
      <c r="F64" s="255" t="s">
        <v>325</v>
      </c>
      <c r="G64" s="256" t="s">
        <v>308</v>
      </c>
      <c r="H64" s="257" t="s">
        <v>204</v>
      </c>
      <c r="I64" s="226">
        <v>0</v>
      </c>
      <c r="J64" s="228"/>
      <c r="K64" s="228"/>
      <c r="L64" s="229"/>
      <c r="M64" s="260">
        <v>46080</v>
      </c>
      <c r="N64" s="261"/>
    </row>
    <row r="65" spans="1:14" s="262" customFormat="1" x14ac:dyDescent="0.25">
      <c r="A65" s="66" t="str">
        <f>IF(C65="","-",SUBTOTAL(3,C$32:C65))</f>
        <v>-</v>
      </c>
      <c r="B65" s="66" t="str">
        <f>IF(C65="","-",SUBTOTAL(3,$C$3:C65))</f>
        <v>-</v>
      </c>
      <c r="C65" s="254"/>
      <c r="D65" s="254" t="s">
        <v>346</v>
      </c>
      <c r="E65" s="255" t="s">
        <v>306</v>
      </c>
      <c r="F65" s="255" t="s">
        <v>325</v>
      </c>
      <c r="G65" s="256" t="s">
        <v>308</v>
      </c>
      <c r="H65" s="257" t="s">
        <v>204</v>
      </c>
      <c r="I65" s="226">
        <v>0</v>
      </c>
      <c r="J65" s="228"/>
      <c r="K65" s="228"/>
      <c r="L65" s="229"/>
      <c r="M65" s="260">
        <v>46080</v>
      </c>
      <c r="N65" s="261"/>
    </row>
    <row r="66" spans="1:14" s="262" customFormat="1" x14ac:dyDescent="0.25">
      <c r="A66" s="253" t="str">
        <f>IF(C66="","-",SUBTOTAL(3,C$32:C66))</f>
        <v>-</v>
      </c>
      <c r="B66" s="66" t="str">
        <f>IF(C66="","-",SUBTOTAL(3,$C$3:C66))</f>
        <v>-</v>
      </c>
      <c r="C66" s="254"/>
      <c r="D66" s="254" t="s">
        <v>347</v>
      </c>
      <c r="E66" s="255" t="s">
        <v>306</v>
      </c>
      <c r="F66" s="255" t="s">
        <v>307</v>
      </c>
      <c r="G66" s="256" t="s">
        <v>308</v>
      </c>
      <c r="H66" s="257" t="s">
        <v>204</v>
      </c>
      <c r="I66" s="226">
        <v>0</v>
      </c>
      <c r="J66" s="228"/>
      <c r="K66" s="228"/>
      <c r="L66" s="229"/>
      <c r="M66" s="260">
        <v>46080</v>
      </c>
      <c r="N66" s="261"/>
    </row>
    <row r="67" spans="1:14" s="262" customFormat="1" x14ac:dyDescent="0.25">
      <c r="A67" s="66" t="str">
        <f>IF(C67="","-",SUBTOTAL(3,C$32:C67))</f>
        <v>-</v>
      </c>
      <c r="B67" s="66" t="str">
        <f>IF(C67="","-",SUBTOTAL(3,$C$3:C67))</f>
        <v>-</v>
      </c>
      <c r="C67" s="254"/>
      <c r="D67" s="254" t="s">
        <v>348</v>
      </c>
      <c r="E67" s="255" t="s">
        <v>306</v>
      </c>
      <c r="F67" s="255" t="s">
        <v>307</v>
      </c>
      <c r="G67" s="256" t="s">
        <v>308</v>
      </c>
      <c r="H67" s="257" t="s">
        <v>204</v>
      </c>
      <c r="I67" s="226">
        <v>0</v>
      </c>
      <c r="J67" s="228"/>
      <c r="K67" s="228"/>
      <c r="L67" s="229"/>
      <c r="M67" s="260">
        <v>46080</v>
      </c>
      <c r="N67" s="261"/>
    </row>
    <row r="68" spans="1:14" s="262" customFormat="1" x14ac:dyDescent="0.25">
      <c r="A68" s="253" t="str">
        <f>IF(C68="","-",SUBTOTAL(3,C$32:C68))</f>
        <v>-</v>
      </c>
      <c r="B68" s="66" t="str">
        <f>IF(C68="","-",SUBTOTAL(3,$C$3:C68))</f>
        <v>-</v>
      </c>
      <c r="C68" s="254"/>
      <c r="D68" s="254" t="s">
        <v>349</v>
      </c>
      <c r="E68" s="255" t="s">
        <v>306</v>
      </c>
      <c r="F68" s="255" t="s">
        <v>307</v>
      </c>
      <c r="G68" s="256" t="s">
        <v>308</v>
      </c>
      <c r="H68" s="257" t="s">
        <v>204</v>
      </c>
      <c r="I68" s="226">
        <v>0</v>
      </c>
      <c r="J68" s="228"/>
      <c r="K68" s="228"/>
      <c r="L68" s="229"/>
      <c r="M68" s="260">
        <v>46080</v>
      </c>
      <c r="N68" s="261"/>
    </row>
    <row r="69" spans="1:14" s="262" customFormat="1" x14ac:dyDescent="0.25">
      <c r="A69" s="253" t="str">
        <f>IF(C69="","-",SUBTOTAL(3,C$32:C69))</f>
        <v>-</v>
      </c>
      <c r="B69" s="253" t="str">
        <f>IF(C69="","-",SUBTOTAL(3,$C$3:C69))</f>
        <v>-</v>
      </c>
      <c r="C69" s="254"/>
      <c r="D69" s="254" t="s">
        <v>350</v>
      </c>
      <c r="E69" s="255" t="s">
        <v>306</v>
      </c>
      <c r="F69" s="255" t="s">
        <v>311</v>
      </c>
      <c r="G69" s="256" t="s">
        <v>308</v>
      </c>
      <c r="H69" s="257" t="s">
        <v>204</v>
      </c>
      <c r="I69" s="226">
        <v>0</v>
      </c>
      <c r="J69" s="228"/>
      <c r="K69" s="228"/>
      <c r="L69" s="229"/>
      <c r="M69" s="260">
        <v>46080</v>
      </c>
      <c r="N69" s="261"/>
    </row>
    <row r="70" spans="1:14" s="262" customFormat="1" x14ac:dyDescent="0.25">
      <c r="A70" s="66" t="str">
        <f>IF(C70="","-",SUBTOTAL(3,C$32:C70))</f>
        <v>-</v>
      </c>
      <c r="B70" s="66" t="str">
        <f>IF(C70="","-",SUBTOTAL(3,$C$3:C70))</f>
        <v>-</v>
      </c>
      <c r="C70" s="254"/>
      <c r="D70" s="254" t="s">
        <v>351</v>
      </c>
      <c r="E70" s="255" t="s">
        <v>306</v>
      </c>
      <c r="F70" s="255" t="s">
        <v>311</v>
      </c>
      <c r="G70" s="256" t="s">
        <v>308</v>
      </c>
      <c r="H70" s="257" t="s">
        <v>204</v>
      </c>
      <c r="I70" s="226">
        <v>0</v>
      </c>
      <c r="J70" s="228"/>
      <c r="K70" s="228"/>
      <c r="L70" s="229"/>
      <c r="M70" s="260">
        <v>46080</v>
      </c>
      <c r="N70" s="261"/>
    </row>
    <row r="71" spans="1:14" s="262" customFormat="1" x14ac:dyDescent="0.25">
      <c r="A71" s="253" t="str">
        <f>IF(C71="","-",SUBTOTAL(3,C$32:C71))</f>
        <v>-</v>
      </c>
      <c r="B71" s="66" t="str">
        <f>IF(C71="","-",SUBTOTAL(3,$C$3:C71))</f>
        <v>-</v>
      </c>
      <c r="C71" s="254"/>
      <c r="D71" s="254" t="s">
        <v>352</v>
      </c>
      <c r="E71" s="255" t="s">
        <v>306</v>
      </c>
      <c r="F71" s="255" t="s">
        <v>311</v>
      </c>
      <c r="G71" s="256" t="s">
        <v>308</v>
      </c>
      <c r="H71" s="257" t="s">
        <v>204</v>
      </c>
      <c r="I71" s="226">
        <v>0</v>
      </c>
      <c r="J71" s="228"/>
      <c r="K71" s="228"/>
      <c r="L71" s="229"/>
      <c r="M71" s="260">
        <v>46080</v>
      </c>
      <c r="N71" s="261"/>
    </row>
    <row r="72" spans="1:14" s="262" customFormat="1" x14ac:dyDescent="0.25">
      <c r="A72" s="253" t="str">
        <f>IF(C72="","-",SUBTOTAL(3,C$32:C72))</f>
        <v>-</v>
      </c>
      <c r="B72" s="66" t="str">
        <f>IF(C72="","-",SUBTOTAL(3,$C$3:C72))</f>
        <v>-</v>
      </c>
      <c r="C72" s="254"/>
      <c r="D72" s="254" t="s">
        <v>353</v>
      </c>
      <c r="E72" s="255" t="s">
        <v>306</v>
      </c>
      <c r="F72" s="255" t="s">
        <v>311</v>
      </c>
      <c r="G72" s="256" t="s">
        <v>308</v>
      </c>
      <c r="H72" s="257" t="s">
        <v>204</v>
      </c>
      <c r="I72" s="226">
        <v>0</v>
      </c>
      <c r="J72" s="228"/>
      <c r="K72" s="228"/>
      <c r="L72" s="229"/>
      <c r="M72" s="260">
        <v>46080</v>
      </c>
      <c r="N72" s="261"/>
    </row>
    <row r="73" spans="1:14" s="262" customFormat="1" x14ac:dyDescent="0.25">
      <c r="A73" s="66" t="str">
        <f>IF(C73="","-",SUBTOTAL(3,C$32:C73))</f>
        <v>-</v>
      </c>
      <c r="B73" s="66" t="str">
        <f>IF(C73="","-",SUBTOTAL(3,$C$3:C73))</f>
        <v>-</v>
      </c>
      <c r="C73" s="254"/>
      <c r="D73" s="254" t="s">
        <v>354</v>
      </c>
      <c r="E73" s="255" t="s">
        <v>306</v>
      </c>
      <c r="F73" s="255" t="s">
        <v>311</v>
      </c>
      <c r="G73" s="256" t="s">
        <v>308</v>
      </c>
      <c r="H73" s="257" t="s">
        <v>204</v>
      </c>
      <c r="I73" s="226">
        <v>0</v>
      </c>
      <c r="J73" s="228"/>
      <c r="K73" s="228"/>
      <c r="L73" s="229"/>
      <c r="M73" s="260">
        <v>46080</v>
      </c>
      <c r="N73" s="261"/>
    </row>
    <row r="74" spans="1:14" s="262" customFormat="1" x14ac:dyDescent="0.25">
      <c r="A74" s="253" t="str">
        <f>IF(C74="","-",SUBTOTAL(3,C$32:C74))</f>
        <v>-</v>
      </c>
      <c r="B74" s="66" t="str">
        <f>IF(C74="","-",SUBTOTAL(3,$C$3:C74))</f>
        <v>-</v>
      </c>
      <c r="C74" s="254"/>
      <c r="D74" s="254" t="s">
        <v>355</v>
      </c>
      <c r="E74" s="255" t="s">
        <v>306</v>
      </c>
      <c r="F74" s="255" t="s">
        <v>311</v>
      </c>
      <c r="G74" s="256" t="s">
        <v>308</v>
      </c>
      <c r="H74" s="257" t="s">
        <v>204</v>
      </c>
      <c r="I74" s="226">
        <v>0</v>
      </c>
      <c r="J74" s="228"/>
      <c r="K74" s="228"/>
      <c r="L74" s="229"/>
      <c r="M74" s="260">
        <v>46080</v>
      </c>
      <c r="N74" s="261"/>
    </row>
    <row r="75" spans="1:14" s="262" customFormat="1" x14ac:dyDescent="0.25">
      <c r="A75" s="66" t="str">
        <f>IF(C75="","-",SUBTOTAL(3,C$32:C75))</f>
        <v>-</v>
      </c>
      <c r="B75" s="66" t="str">
        <f>IF(C75="","-",SUBTOTAL(3,$C$3:C75))</f>
        <v>-</v>
      </c>
      <c r="C75" s="254"/>
      <c r="D75" s="254" t="s">
        <v>356</v>
      </c>
      <c r="E75" s="255" t="s">
        <v>306</v>
      </c>
      <c r="F75" s="255" t="s">
        <v>311</v>
      </c>
      <c r="G75" s="256" t="s">
        <v>308</v>
      </c>
      <c r="H75" s="257" t="s">
        <v>204</v>
      </c>
      <c r="I75" s="255">
        <v>0</v>
      </c>
      <c r="J75" s="258"/>
      <c r="K75" s="258"/>
      <c r="L75" s="259"/>
      <c r="M75" s="260">
        <v>46080</v>
      </c>
      <c r="N75" s="261"/>
    </row>
    <row r="76" spans="1:14" s="262" customFormat="1" x14ac:dyDescent="0.25">
      <c r="A76" s="253" t="str">
        <f>IF(C76="","-",SUBTOTAL(3,C$32:C76))</f>
        <v>-</v>
      </c>
      <c r="B76" s="66" t="str">
        <f>IF(C76="","-",SUBTOTAL(3,$C$3:C76))</f>
        <v>-</v>
      </c>
      <c r="C76" s="254"/>
      <c r="D76" s="254" t="s">
        <v>357</v>
      </c>
      <c r="E76" s="255" t="s">
        <v>306</v>
      </c>
      <c r="F76" s="255" t="s">
        <v>311</v>
      </c>
      <c r="G76" s="256" t="s">
        <v>308</v>
      </c>
      <c r="H76" s="257" t="s">
        <v>204</v>
      </c>
      <c r="I76" s="226">
        <v>0</v>
      </c>
      <c r="J76" s="228"/>
      <c r="K76" s="228"/>
      <c r="L76" s="229"/>
      <c r="M76" s="260">
        <v>46080</v>
      </c>
      <c r="N76" s="261"/>
    </row>
    <row r="77" spans="1:14" s="262" customFormat="1" x14ac:dyDescent="0.25">
      <c r="A77" s="253" t="str">
        <f>IF(C77="","-",SUBTOTAL(3,C$32:C77))</f>
        <v>-</v>
      </c>
      <c r="B77" s="66" t="str">
        <f>IF(C77="","-",SUBTOTAL(3,$C$3:C77))</f>
        <v>-</v>
      </c>
      <c r="C77" s="254"/>
      <c r="D77" s="254" t="s">
        <v>358</v>
      </c>
      <c r="E77" s="255" t="s">
        <v>306</v>
      </c>
      <c r="F77" s="255" t="s">
        <v>307</v>
      </c>
      <c r="G77" s="256" t="s">
        <v>308</v>
      </c>
      <c r="H77" s="257" t="s">
        <v>204</v>
      </c>
      <c r="I77" s="226">
        <v>0</v>
      </c>
      <c r="J77" s="228"/>
      <c r="K77" s="228"/>
      <c r="L77" s="229"/>
      <c r="M77" s="260">
        <v>46080</v>
      </c>
      <c r="N77" s="261"/>
    </row>
    <row r="78" spans="1:14" s="262" customFormat="1" x14ac:dyDescent="0.25">
      <c r="A78" s="66" t="str">
        <f>IF(C78="","-",SUBTOTAL(3,C$32:C78))</f>
        <v>-</v>
      </c>
      <c r="B78" s="66" t="str">
        <f>IF(C78="","-",SUBTOTAL(3,$C$3:C78))</f>
        <v>-</v>
      </c>
      <c r="C78" s="254"/>
      <c r="D78" s="254" t="s">
        <v>359</v>
      </c>
      <c r="E78" s="255" t="s">
        <v>306</v>
      </c>
      <c r="F78" s="255" t="s">
        <v>307</v>
      </c>
      <c r="G78" s="256" t="s">
        <v>308</v>
      </c>
      <c r="H78" s="257" t="s">
        <v>204</v>
      </c>
      <c r="I78" s="226">
        <v>0</v>
      </c>
      <c r="J78" s="228"/>
      <c r="K78" s="228"/>
      <c r="L78" s="229"/>
      <c r="M78" s="260">
        <v>46080</v>
      </c>
      <c r="N78" s="261"/>
    </row>
    <row r="79" spans="1:14" s="262" customFormat="1" x14ac:dyDescent="0.25">
      <c r="A79" s="66" t="str">
        <f>IF(C79="","-",SUBTOTAL(3,C$32:C79))</f>
        <v>-</v>
      </c>
      <c r="B79" s="66" t="str">
        <f>IF(C79="","-",SUBTOTAL(3,$C$3:C79))</f>
        <v>-</v>
      </c>
      <c r="C79" s="254"/>
      <c r="D79" s="254" t="s">
        <v>360</v>
      </c>
      <c r="E79" s="255" t="s">
        <v>306</v>
      </c>
      <c r="F79" s="255" t="s">
        <v>307</v>
      </c>
      <c r="G79" s="256" t="s">
        <v>308</v>
      </c>
      <c r="H79" s="257" t="s">
        <v>204</v>
      </c>
      <c r="I79" s="226">
        <v>0</v>
      </c>
      <c r="J79" s="228"/>
      <c r="K79" s="228"/>
      <c r="L79" s="229"/>
      <c r="M79" s="260">
        <v>46080</v>
      </c>
      <c r="N79" s="261"/>
    </row>
    <row r="80" spans="1:14" s="262" customFormat="1" x14ac:dyDescent="0.25">
      <c r="A80" s="253" t="str">
        <f>IF(C80="","-",SUBTOTAL(3,C$32:C80))</f>
        <v>-</v>
      </c>
      <c r="B80" s="66" t="str">
        <f>IF(C80="","-",SUBTOTAL(3,$C$3:C80))</f>
        <v>-</v>
      </c>
      <c r="C80" s="254"/>
      <c r="D80" s="254" t="s">
        <v>361</v>
      </c>
      <c r="E80" s="255" t="s">
        <v>306</v>
      </c>
      <c r="F80" s="255" t="s">
        <v>311</v>
      </c>
      <c r="G80" s="256" t="s">
        <v>308</v>
      </c>
      <c r="H80" s="257" t="s">
        <v>204</v>
      </c>
      <c r="I80" s="226">
        <v>0</v>
      </c>
      <c r="J80" s="228"/>
      <c r="K80" s="228"/>
      <c r="L80" s="229"/>
      <c r="M80" s="260">
        <v>46080</v>
      </c>
      <c r="N80" s="261"/>
    </row>
    <row r="81" spans="1:14" s="262" customFormat="1" x14ac:dyDescent="0.25">
      <c r="A81" s="66" t="str">
        <f>IF(C81="","-",SUBTOTAL(3,C$32:C81))</f>
        <v>-</v>
      </c>
      <c r="B81" s="66" t="str">
        <f>IF(C81="","-",SUBTOTAL(3,$C$3:C81))</f>
        <v>-</v>
      </c>
      <c r="C81" s="254"/>
      <c r="D81" s="254" t="s">
        <v>362</v>
      </c>
      <c r="E81" s="255" t="s">
        <v>306</v>
      </c>
      <c r="F81" s="255" t="s">
        <v>311</v>
      </c>
      <c r="G81" s="256" t="s">
        <v>308</v>
      </c>
      <c r="H81" s="257" t="s">
        <v>204</v>
      </c>
      <c r="I81" s="226">
        <v>0</v>
      </c>
      <c r="J81" s="228"/>
      <c r="K81" s="228"/>
      <c r="L81" s="229"/>
      <c r="M81" s="260">
        <v>46080</v>
      </c>
      <c r="N81" s="261"/>
    </row>
    <row r="82" spans="1:14" s="262" customFormat="1" x14ac:dyDescent="0.25">
      <c r="A82" s="66" t="str">
        <f>IF(C82="","-",SUBTOTAL(3,C$32:C82))</f>
        <v>-</v>
      </c>
      <c r="B82" s="66" t="str">
        <f>IF(C82="","-",SUBTOTAL(3,$C$3:C82))</f>
        <v>-</v>
      </c>
      <c r="C82" s="254"/>
      <c r="D82" s="254" t="s">
        <v>363</v>
      </c>
      <c r="E82" s="255" t="s">
        <v>306</v>
      </c>
      <c r="F82" s="255" t="s">
        <v>311</v>
      </c>
      <c r="G82" s="256" t="s">
        <v>308</v>
      </c>
      <c r="H82" s="257" t="s">
        <v>204</v>
      </c>
      <c r="I82" s="226">
        <v>0</v>
      </c>
      <c r="J82" s="228"/>
      <c r="K82" s="228"/>
      <c r="L82" s="229"/>
      <c r="M82" s="260">
        <v>46080</v>
      </c>
      <c r="N82" s="261"/>
    </row>
    <row r="83" spans="1:14" s="262" customFormat="1" x14ac:dyDescent="0.25">
      <c r="A83" s="66" t="str">
        <f>IF(C83="","-",SUBTOTAL(3,C$32:C83))</f>
        <v>-</v>
      </c>
      <c r="B83" s="66" t="str">
        <f>IF(C83="","-",SUBTOTAL(3,$C$3:C83))</f>
        <v>-</v>
      </c>
      <c r="C83" s="254"/>
      <c r="D83" s="254" t="s">
        <v>364</v>
      </c>
      <c r="E83" s="255" t="s">
        <v>306</v>
      </c>
      <c r="F83" s="255" t="s">
        <v>311</v>
      </c>
      <c r="G83" s="256" t="s">
        <v>308</v>
      </c>
      <c r="H83" s="257" t="s">
        <v>204</v>
      </c>
      <c r="I83" s="226">
        <v>0</v>
      </c>
      <c r="J83" s="228"/>
      <c r="K83" s="228"/>
      <c r="L83" s="229"/>
      <c r="M83" s="260">
        <v>46080</v>
      </c>
      <c r="N83" s="261"/>
    </row>
    <row r="84" spans="1:14" s="262" customFormat="1" x14ac:dyDescent="0.25">
      <c r="A84" s="253" t="str">
        <f>IF(C84="","-",SUBTOTAL(3,C$32:C84))</f>
        <v>-</v>
      </c>
      <c r="B84" s="66" t="str">
        <f>IF(C84="","-",SUBTOTAL(3,$C$3:C84))</f>
        <v>-</v>
      </c>
      <c r="C84" s="254"/>
      <c r="D84" s="254" t="s">
        <v>365</v>
      </c>
      <c r="E84" s="255" t="s">
        <v>306</v>
      </c>
      <c r="F84" s="255" t="s">
        <v>311</v>
      </c>
      <c r="G84" s="256" t="s">
        <v>308</v>
      </c>
      <c r="H84" s="257" t="s">
        <v>204</v>
      </c>
      <c r="I84" s="226">
        <v>0</v>
      </c>
      <c r="J84" s="228"/>
      <c r="K84" s="228"/>
      <c r="L84" s="229"/>
      <c r="M84" s="260">
        <v>46080</v>
      </c>
      <c r="N84" s="261"/>
    </row>
    <row r="85" spans="1:14" s="262" customFormat="1" x14ac:dyDescent="0.25">
      <c r="A85" s="253" t="str">
        <f>IF(C85="","-",SUBTOTAL(3,C$32:C85))</f>
        <v>-</v>
      </c>
      <c r="B85" s="66" t="str">
        <f>IF(C85="","-",SUBTOTAL(3,$C$3:C85))</f>
        <v>-</v>
      </c>
      <c r="C85" s="254"/>
      <c r="D85" s="254" t="s">
        <v>366</v>
      </c>
      <c r="E85" s="255" t="s">
        <v>306</v>
      </c>
      <c r="F85" s="255" t="s">
        <v>311</v>
      </c>
      <c r="G85" s="256" t="s">
        <v>308</v>
      </c>
      <c r="H85" s="257" t="s">
        <v>204</v>
      </c>
      <c r="I85" s="226">
        <v>0</v>
      </c>
      <c r="J85" s="228"/>
      <c r="K85" s="228"/>
      <c r="L85" s="229"/>
      <c r="M85" s="260">
        <v>46080</v>
      </c>
      <c r="N85" s="261"/>
    </row>
    <row r="86" spans="1:14" s="262" customFormat="1" x14ac:dyDescent="0.25">
      <c r="A86" s="253" t="str">
        <f>IF(C86="","-",SUBTOTAL(3,C$32:C86))</f>
        <v>-</v>
      </c>
      <c r="B86" s="66" t="str">
        <f>IF(C86="","-",SUBTOTAL(3,$C$3:C86))</f>
        <v>-</v>
      </c>
      <c r="C86" s="254"/>
      <c r="D86" s="254" t="s">
        <v>367</v>
      </c>
      <c r="E86" s="255" t="s">
        <v>306</v>
      </c>
      <c r="F86" s="255" t="s">
        <v>311</v>
      </c>
      <c r="G86" s="256" t="s">
        <v>308</v>
      </c>
      <c r="H86" s="257" t="s">
        <v>204</v>
      </c>
      <c r="I86" s="226">
        <v>0</v>
      </c>
      <c r="J86" s="228"/>
      <c r="K86" s="228"/>
      <c r="L86" s="229"/>
      <c r="M86" s="260">
        <v>46080</v>
      </c>
      <c r="N86" s="261"/>
    </row>
    <row r="87" spans="1:14" s="262" customFormat="1" x14ac:dyDescent="0.25">
      <c r="A87" s="253" t="str">
        <f>IF(C87="","-",SUBTOTAL(3,C$32:C87))</f>
        <v>-</v>
      </c>
      <c r="B87" s="66" t="str">
        <f>IF(C87="","-",SUBTOTAL(3,$C$3:C87))</f>
        <v>-</v>
      </c>
      <c r="C87" s="254"/>
      <c r="D87" s="254" t="s">
        <v>357</v>
      </c>
      <c r="E87" s="255" t="s">
        <v>306</v>
      </c>
      <c r="F87" s="255" t="s">
        <v>311</v>
      </c>
      <c r="G87" s="256" t="s">
        <v>308</v>
      </c>
      <c r="H87" s="257" t="s">
        <v>204</v>
      </c>
      <c r="I87" s="226">
        <v>0</v>
      </c>
      <c r="J87" s="228"/>
      <c r="K87" s="228"/>
      <c r="L87" s="229"/>
      <c r="M87" s="260">
        <v>46080</v>
      </c>
      <c r="N87" s="261"/>
    </row>
    <row r="88" spans="1:14" s="262" customFormat="1" x14ac:dyDescent="0.25">
      <c r="A88" s="253" t="str">
        <f>IF(C88="","-",SUBTOTAL(3,C$32:C88))</f>
        <v>-</v>
      </c>
      <c r="B88" s="66" t="str">
        <f>IF(C88="","-",SUBTOTAL(3,$C$3:C88))</f>
        <v>-</v>
      </c>
      <c r="C88" s="254"/>
      <c r="D88" s="254" t="s">
        <v>368</v>
      </c>
      <c r="E88" s="255" t="s">
        <v>306</v>
      </c>
      <c r="F88" s="255" t="s">
        <v>311</v>
      </c>
      <c r="G88" s="256" t="s">
        <v>308</v>
      </c>
      <c r="H88" s="257" t="s">
        <v>204</v>
      </c>
      <c r="I88" s="226">
        <v>0</v>
      </c>
      <c r="J88" s="228"/>
      <c r="K88" s="228"/>
      <c r="L88" s="229"/>
      <c r="M88" s="260">
        <v>46080</v>
      </c>
      <c r="N88" s="261"/>
    </row>
    <row r="89" spans="1:14" s="262" customFormat="1" x14ac:dyDescent="0.25">
      <c r="A89" s="253" t="str">
        <f>IF(C89="","-",SUBTOTAL(3,C$32:C89))</f>
        <v>-</v>
      </c>
      <c r="B89" s="66" t="str">
        <f>IF(C89="","-",SUBTOTAL(3,$C$3:C89))</f>
        <v>-</v>
      </c>
      <c r="C89" s="254"/>
      <c r="D89" s="254" t="s">
        <v>369</v>
      </c>
      <c r="E89" s="255" t="s">
        <v>306</v>
      </c>
      <c r="F89" s="255" t="s">
        <v>311</v>
      </c>
      <c r="G89" s="256" t="s">
        <v>308</v>
      </c>
      <c r="H89" s="257" t="s">
        <v>204</v>
      </c>
      <c r="I89" s="226">
        <v>0</v>
      </c>
      <c r="J89" s="228"/>
      <c r="K89" s="228"/>
      <c r="L89" s="229"/>
      <c r="M89" s="260">
        <v>46080</v>
      </c>
      <c r="N89" s="261"/>
    </row>
    <row r="90" spans="1:14" s="262" customFormat="1" x14ac:dyDescent="0.25">
      <c r="A90" s="253" t="str">
        <f>IF(C90="","-",SUBTOTAL(3,C$32:C90))</f>
        <v>-</v>
      </c>
      <c r="B90" s="66" t="str">
        <f>IF(C90="","-",SUBTOTAL(3,$C$3:C90))</f>
        <v>-</v>
      </c>
      <c r="C90" s="254"/>
      <c r="D90" s="254" t="s">
        <v>370</v>
      </c>
      <c r="E90" s="255" t="s">
        <v>306</v>
      </c>
      <c r="F90" s="255" t="s">
        <v>311</v>
      </c>
      <c r="G90" s="256" t="s">
        <v>308</v>
      </c>
      <c r="H90" s="257" t="s">
        <v>204</v>
      </c>
      <c r="I90" s="226">
        <v>0</v>
      </c>
      <c r="J90" s="228"/>
      <c r="K90" s="228"/>
      <c r="L90" s="229"/>
      <c r="M90" s="260">
        <v>46080</v>
      </c>
      <c r="N90" s="261"/>
    </row>
    <row r="91" spans="1:14" s="262" customFormat="1" x14ac:dyDescent="0.25">
      <c r="A91" s="253" t="str">
        <f>IF(C91="","-",SUBTOTAL(3,C$32:C91))</f>
        <v>-</v>
      </c>
      <c r="B91" s="66" t="str">
        <f>IF(C91="","-",SUBTOTAL(3,$C$3:C91))</f>
        <v>-</v>
      </c>
      <c r="C91" s="254"/>
      <c r="D91" s="254" t="s">
        <v>371</v>
      </c>
      <c r="E91" s="255" t="s">
        <v>306</v>
      </c>
      <c r="F91" s="255" t="s">
        <v>311</v>
      </c>
      <c r="G91" s="256" t="s">
        <v>308</v>
      </c>
      <c r="H91" s="257" t="s">
        <v>204</v>
      </c>
      <c r="I91" s="226">
        <v>0</v>
      </c>
      <c r="J91" s="228"/>
      <c r="K91" s="228"/>
      <c r="L91" s="229"/>
      <c r="M91" s="260">
        <v>46080</v>
      </c>
      <c r="N91" s="261"/>
    </row>
    <row r="92" spans="1:14" s="262" customFormat="1" x14ac:dyDescent="0.25">
      <c r="A92" s="253" t="str">
        <f>IF(C92="","-",SUBTOTAL(3,C$32:C92))</f>
        <v>-</v>
      </c>
      <c r="B92" s="66" t="str">
        <f>IF(C92="","-",SUBTOTAL(3,$C$3:C92))</f>
        <v>-</v>
      </c>
      <c r="C92" s="254"/>
      <c r="D92" s="254" t="s">
        <v>372</v>
      </c>
      <c r="E92" s="255" t="s">
        <v>306</v>
      </c>
      <c r="F92" s="255" t="s">
        <v>325</v>
      </c>
      <c r="G92" s="256" t="s">
        <v>308</v>
      </c>
      <c r="H92" s="257" t="s">
        <v>204</v>
      </c>
      <c r="I92" s="226">
        <v>0</v>
      </c>
      <c r="J92" s="228"/>
      <c r="K92" s="228"/>
      <c r="L92" s="229"/>
      <c r="M92" s="260">
        <v>46080</v>
      </c>
      <c r="N92" s="261"/>
    </row>
    <row r="93" spans="1:14" s="262" customFormat="1" x14ac:dyDescent="0.25">
      <c r="A93" s="253" t="str">
        <f>IF(C93="","-",SUBTOTAL(3,C$32:C93))</f>
        <v>-</v>
      </c>
      <c r="B93" s="66" t="str">
        <f>IF(C93="","-",SUBTOTAL(3,$C$3:C93))</f>
        <v>-</v>
      </c>
      <c r="C93" s="254"/>
      <c r="D93" s="254" t="s">
        <v>373</v>
      </c>
      <c r="E93" s="255" t="s">
        <v>306</v>
      </c>
      <c r="F93" s="255" t="s">
        <v>325</v>
      </c>
      <c r="G93" s="256" t="s">
        <v>308</v>
      </c>
      <c r="H93" s="257" t="s">
        <v>204</v>
      </c>
      <c r="I93" s="226">
        <v>0</v>
      </c>
      <c r="J93" s="228"/>
      <c r="K93" s="228"/>
      <c r="L93" s="229"/>
      <c r="M93" s="260">
        <v>46080</v>
      </c>
      <c r="N93" s="261"/>
    </row>
    <row r="94" spans="1:14" s="262" customFormat="1" x14ac:dyDescent="0.25">
      <c r="A94" s="66" t="str">
        <f>IF(C94="","-",SUBTOTAL(3,C$32:C94))</f>
        <v>-</v>
      </c>
      <c r="B94" s="66" t="str">
        <f>IF(C94="","-",SUBTOTAL(3,$C$3:C94))</f>
        <v>-</v>
      </c>
      <c r="C94" s="254"/>
      <c r="D94" s="254" t="s">
        <v>374</v>
      </c>
      <c r="E94" s="255" t="s">
        <v>306</v>
      </c>
      <c r="F94" s="255" t="s">
        <v>325</v>
      </c>
      <c r="G94" s="256" t="s">
        <v>308</v>
      </c>
      <c r="H94" s="257" t="s">
        <v>204</v>
      </c>
      <c r="I94" s="226">
        <v>0</v>
      </c>
      <c r="J94" s="228"/>
      <c r="K94" s="228"/>
      <c r="L94" s="229"/>
      <c r="M94" s="260">
        <v>46080</v>
      </c>
      <c r="N94" s="261"/>
    </row>
    <row r="95" spans="1:14" s="262" customFormat="1" x14ac:dyDescent="0.25">
      <c r="A95" s="253" t="str">
        <f>IF(C95="","-",SUBTOTAL(3,C$32:C95))</f>
        <v>-</v>
      </c>
      <c r="B95" s="66" t="str">
        <f>IF(C95="","-",SUBTOTAL(3,$C$3:C95))</f>
        <v>-</v>
      </c>
      <c r="C95" s="254"/>
      <c r="D95" s="254" t="s">
        <v>375</v>
      </c>
      <c r="E95" s="255" t="s">
        <v>306</v>
      </c>
      <c r="F95" s="255" t="s">
        <v>325</v>
      </c>
      <c r="G95" s="256" t="s">
        <v>308</v>
      </c>
      <c r="H95" s="257" t="s">
        <v>204</v>
      </c>
      <c r="I95" s="226">
        <v>0</v>
      </c>
      <c r="J95" s="228"/>
      <c r="K95" s="228"/>
      <c r="L95" s="229"/>
      <c r="M95" s="260">
        <v>46080</v>
      </c>
      <c r="N95" s="261"/>
    </row>
    <row r="96" spans="1:14" s="262" customFormat="1" x14ac:dyDescent="0.25">
      <c r="A96" s="253" t="str">
        <f>IF(C96="","-",SUBTOTAL(3,C$32:C96))</f>
        <v>-</v>
      </c>
      <c r="B96" s="66" t="str">
        <f>IF(C96="","-",SUBTOTAL(3,$C$3:C96))</f>
        <v>-</v>
      </c>
      <c r="C96" s="254"/>
      <c r="D96" s="254" t="s">
        <v>376</v>
      </c>
      <c r="E96" s="255" t="s">
        <v>306</v>
      </c>
      <c r="F96" s="255" t="s">
        <v>325</v>
      </c>
      <c r="G96" s="256" t="s">
        <v>308</v>
      </c>
      <c r="H96" s="257" t="s">
        <v>204</v>
      </c>
      <c r="I96" s="226">
        <v>0</v>
      </c>
      <c r="J96" s="228"/>
      <c r="K96" s="228"/>
      <c r="L96" s="229"/>
      <c r="M96" s="260">
        <v>46080</v>
      </c>
      <c r="N96" s="261"/>
    </row>
    <row r="97" spans="1:14" s="262" customFormat="1" x14ac:dyDescent="0.25">
      <c r="A97" s="253" t="str">
        <f>IF(C97="","-",SUBTOTAL(3,C$32:C97))</f>
        <v>-</v>
      </c>
      <c r="B97" s="66" t="str">
        <f>IF(C97="","-",SUBTOTAL(3,$C$3:C97))</f>
        <v>-</v>
      </c>
      <c r="C97" s="254"/>
      <c r="D97" s="254" t="s">
        <v>377</v>
      </c>
      <c r="E97" s="255" t="s">
        <v>306</v>
      </c>
      <c r="F97" s="255" t="s">
        <v>325</v>
      </c>
      <c r="G97" s="256" t="s">
        <v>308</v>
      </c>
      <c r="H97" s="257" t="s">
        <v>204</v>
      </c>
      <c r="I97" s="226">
        <v>0</v>
      </c>
      <c r="J97" s="228"/>
      <c r="K97" s="228"/>
      <c r="L97" s="229"/>
      <c r="M97" s="260">
        <v>46080</v>
      </c>
      <c r="N97" s="261"/>
    </row>
    <row r="98" spans="1:14" x14ac:dyDescent="0.25">
      <c r="A98" s="66">
        <f>IF(C98="","-",SUBTOTAL(3,C$32:C98))</f>
        <v>8</v>
      </c>
      <c r="B98" s="66">
        <f>IF(C98="","-",SUBTOTAL(3,$C$3:C98))</f>
        <v>32</v>
      </c>
      <c r="C98" s="224" t="s">
        <v>147</v>
      </c>
      <c r="D98" s="224" t="s">
        <v>378</v>
      </c>
      <c r="E98" s="226" t="s">
        <v>306</v>
      </c>
      <c r="F98" s="226" t="s">
        <v>325</v>
      </c>
      <c r="G98" s="225" t="s">
        <v>308</v>
      </c>
      <c r="H98" s="227" t="s">
        <v>204</v>
      </c>
      <c r="I98" s="226">
        <v>0</v>
      </c>
      <c r="J98" s="228"/>
      <c r="K98" s="228"/>
      <c r="L98" s="229"/>
      <c r="M98" s="230">
        <v>46080</v>
      </c>
    </row>
    <row r="99" spans="1:14" s="262" customFormat="1" x14ac:dyDescent="0.25">
      <c r="A99" s="66" t="str">
        <f>IF(C99="","-",SUBTOTAL(3,C$32:C99))</f>
        <v>-</v>
      </c>
      <c r="B99" s="66" t="str">
        <f>IF(C99="","-",SUBTOTAL(3,$C$3:C99))</f>
        <v>-</v>
      </c>
      <c r="C99" s="254"/>
      <c r="D99" s="254" t="s">
        <v>379</v>
      </c>
      <c r="E99" s="255" t="s">
        <v>306</v>
      </c>
      <c r="F99" s="255" t="s">
        <v>325</v>
      </c>
      <c r="G99" s="256" t="s">
        <v>308</v>
      </c>
      <c r="H99" s="257" t="s">
        <v>204</v>
      </c>
      <c r="I99" s="226">
        <v>0</v>
      </c>
      <c r="J99" s="228"/>
      <c r="K99" s="228"/>
      <c r="L99" s="229"/>
      <c r="M99" s="260">
        <v>46080</v>
      </c>
      <c r="N99" s="261"/>
    </row>
    <row r="100" spans="1:14" s="262" customFormat="1" x14ac:dyDescent="0.25">
      <c r="A100" s="253" t="str">
        <f>IF(C100="","-",SUBTOTAL(3,C$32:C100))</f>
        <v>-</v>
      </c>
      <c r="B100" s="66" t="str">
        <f>IF(C100="","-",SUBTOTAL(3,$C$3:C100))</f>
        <v>-</v>
      </c>
      <c r="C100" s="254"/>
      <c r="D100" s="254" t="s">
        <v>380</v>
      </c>
      <c r="E100" s="255" t="s">
        <v>306</v>
      </c>
      <c r="F100" s="255" t="s">
        <v>325</v>
      </c>
      <c r="G100" s="256" t="s">
        <v>308</v>
      </c>
      <c r="H100" s="257" t="s">
        <v>204</v>
      </c>
      <c r="I100" s="226">
        <v>0</v>
      </c>
      <c r="J100" s="228"/>
      <c r="K100" s="228"/>
      <c r="L100" s="229"/>
      <c r="M100" s="260">
        <v>46080</v>
      </c>
      <c r="N100" s="261"/>
    </row>
    <row r="101" spans="1:14" s="262" customFormat="1" x14ac:dyDescent="0.25">
      <c r="A101" s="66" t="str">
        <f>IF(C101="","-",SUBTOTAL(3,C$32:C101))</f>
        <v>-</v>
      </c>
      <c r="B101" s="66" t="str">
        <f>IF(C101="","-",SUBTOTAL(3,$C$3:C101))</f>
        <v>-</v>
      </c>
      <c r="C101" s="254"/>
      <c r="D101" s="254" t="s">
        <v>381</v>
      </c>
      <c r="E101" s="255" t="s">
        <v>306</v>
      </c>
      <c r="F101" s="255" t="s">
        <v>307</v>
      </c>
      <c r="G101" s="256" t="s">
        <v>308</v>
      </c>
      <c r="H101" s="257" t="s">
        <v>204</v>
      </c>
      <c r="I101" s="255">
        <v>0</v>
      </c>
      <c r="J101" s="258"/>
      <c r="K101" s="258"/>
      <c r="L101" s="259"/>
      <c r="M101" s="260">
        <v>46080</v>
      </c>
      <c r="N101" s="261"/>
    </row>
    <row r="102" spans="1:14" s="262" customFormat="1" x14ac:dyDescent="0.25">
      <c r="A102" s="66" t="str">
        <f>IF(C102="","-",SUBTOTAL(3,C$32:C102))</f>
        <v>-</v>
      </c>
      <c r="B102" s="66" t="str">
        <f>IF(C102="","-",SUBTOTAL(3,$C$3:C102))</f>
        <v>-</v>
      </c>
      <c r="C102" s="254"/>
      <c r="D102" s="254" t="s">
        <v>382</v>
      </c>
      <c r="E102" s="255" t="s">
        <v>306</v>
      </c>
      <c r="F102" s="255" t="s">
        <v>307</v>
      </c>
      <c r="G102" s="256" t="s">
        <v>308</v>
      </c>
      <c r="H102" s="257" t="s">
        <v>204</v>
      </c>
      <c r="I102" s="226">
        <v>0</v>
      </c>
      <c r="J102" s="228"/>
      <c r="K102" s="228"/>
      <c r="L102" s="229"/>
      <c r="M102" s="260">
        <v>46080</v>
      </c>
      <c r="N102" s="261"/>
    </row>
    <row r="103" spans="1:14" s="262" customFormat="1" x14ac:dyDescent="0.25">
      <c r="A103" s="253" t="str">
        <f>IF(C103="","-",SUBTOTAL(3,C$32:C103))</f>
        <v>-</v>
      </c>
      <c r="B103" s="66" t="str">
        <f>IF(C103="","-",SUBTOTAL(3,$C$3:C103))</f>
        <v>-</v>
      </c>
      <c r="C103" s="254"/>
      <c r="D103" s="254" t="s">
        <v>383</v>
      </c>
      <c r="E103" s="255" t="s">
        <v>306</v>
      </c>
      <c r="F103" s="255" t="s">
        <v>307</v>
      </c>
      <c r="G103" s="256" t="s">
        <v>308</v>
      </c>
      <c r="H103" s="257" t="s">
        <v>204</v>
      </c>
      <c r="I103" s="226">
        <v>0</v>
      </c>
      <c r="J103" s="228"/>
      <c r="K103" s="228"/>
      <c r="L103" s="229"/>
      <c r="M103" s="260">
        <v>46080</v>
      </c>
      <c r="N103" s="261"/>
    </row>
    <row r="104" spans="1:14" s="262" customFormat="1" x14ac:dyDescent="0.25">
      <c r="A104" s="66" t="str">
        <f>IF(C104="","-",SUBTOTAL(3,C$32:C104))</f>
        <v>-</v>
      </c>
      <c r="B104" s="66" t="str">
        <f>IF(C104="","-",SUBTOTAL(3,$C$3:C104))</f>
        <v>-</v>
      </c>
      <c r="C104" s="254"/>
      <c r="D104" s="254" t="s">
        <v>384</v>
      </c>
      <c r="E104" s="255" t="s">
        <v>306</v>
      </c>
      <c r="F104" s="255" t="s">
        <v>307</v>
      </c>
      <c r="G104" s="256" t="s">
        <v>308</v>
      </c>
      <c r="H104" s="257" t="s">
        <v>204</v>
      </c>
      <c r="I104" s="226">
        <v>0</v>
      </c>
      <c r="J104" s="228"/>
      <c r="K104" s="228"/>
      <c r="L104" s="229"/>
      <c r="M104" s="260">
        <v>46080</v>
      </c>
      <c r="N104" s="261"/>
    </row>
    <row r="105" spans="1:14" s="262" customFormat="1" x14ac:dyDescent="0.25">
      <c r="A105" s="253" t="str">
        <f>IF(C105="","-",SUBTOTAL(3,C$32:C105))</f>
        <v>-</v>
      </c>
      <c r="B105" s="66" t="str">
        <f>IF(C105="","-",SUBTOTAL(3,$C$3:C105))</f>
        <v>-</v>
      </c>
      <c r="C105" s="264"/>
      <c r="D105" s="255" t="s">
        <v>385</v>
      </c>
      <c r="E105" s="255" t="s">
        <v>306</v>
      </c>
      <c r="F105" s="255" t="s">
        <v>307</v>
      </c>
      <c r="G105" s="256" t="s">
        <v>386</v>
      </c>
      <c r="H105" s="255" t="s">
        <v>204</v>
      </c>
      <c r="I105" s="226"/>
      <c r="J105" s="228"/>
      <c r="K105" s="228"/>
      <c r="L105" s="229"/>
      <c r="M105" s="260">
        <v>46083</v>
      </c>
      <c r="N105" s="261"/>
    </row>
    <row r="106" spans="1:14" s="262" customFormat="1" x14ac:dyDescent="0.25">
      <c r="A106" s="66" t="str">
        <f>IF(C106="","-",SUBTOTAL(3,C$32:C106))</f>
        <v>-</v>
      </c>
      <c r="B106" s="66" t="str">
        <f>IF(C106="","-",SUBTOTAL(3,$C$3:C106))</f>
        <v>-</v>
      </c>
      <c r="C106" s="264"/>
      <c r="D106" s="255" t="s">
        <v>387</v>
      </c>
      <c r="E106" s="255" t="s">
        <v>306</v>
      </c>
      <c r="F106" s="255" t="s">
        <v>307</v>
      </c>
      <c r="G106" s="256" t="s">
        <v>388</v>
      </c>
      <c r="H106" s="255" t="s">
        <v>204</v>
      </c>
      <c r="I106" s="255"/>
      <c r="J106" s="258"/>
      <c r="K106" s="258"/>
      <c r="L106" s="259"/>
      <c r="M106" s="260">
        <v>46083</v>
      </c>
      <c r="N106" s="261"/>
    </row>
    <row r="107" spans="1:14" s="262" customFormat="1" x14ac:dyDescent="0.25">
      <c r="A107" s="66" t="str">
        <f>IF(C107="","-",SUBTOTAL(3,C$32:C107))</f>
        <v>-</v>
      </c>
      <c r="B107" s="66" t="str">
        <f>IF(C107="","-",SUBTOTAL(3,$C$3:C107))</f>
        <v>-</v>
      </c>
      <c r="C107" s="286"/>
      <c r="D107" s="255" t="s">
        <v>389</v>
      </c>
      <c r="E107" s="255" t="s">
        <v>306</v>
      </c>
      <c r="F107" s="255" t="s">
        <v>307</v>
      </c>
      <c r="G107" s="256" t="s">
        <v>390</v>
      </c>
      <c r="H107" s="255" t="s">
        <v>204</v>
      </c>
      <c r="I107" s="226"/>
      <c r="J107" s="228"/>
      <c r="K107" s="228"/>
      <c r="L107" s="229"/>
      <c r="M107" s="260">
        <v>46083</v>
      </c>
      <c r="N107" s="261"/>
    </row>
    <row r="108" spans="1:14" s="262" customFormat="1" x14ac:dyDescent="0.25">
      <c r="A108" s="66" t="str">
        <f>IF(C108="","-",SUBTOTAL(3,C$32:C108))</f>
        <v>-</v>
      </c>
      <c r="B108" s="66" t="str">
        <f>IF(C108="","-",SUBTOTAL(3,$C$3:C108))</f>
        <v>-</v>
      </c>
      <c r="C108" s="264"/>
      <c r="D108" s="255" t="s">
        <v>391</v>
      </c>
      <c r="E108" s="255" t="s">
        <v>306</v>
      </c>
      <c r="F108" s="255" t="s">
        <v>307</v>
      </c>
      <c r="G108" s="256" t="s">
        <v>392</v>
      </c>
      <c r="H108" s="255" t="s">
        <v>204</v>
      </c>
      <c r="I108" s="226"/>
      <c r="J108" s="228"/>
      <c r="K108" s="228"/>
      <c r="L108" s="229"/>
      <c r="M108" s="260">
        <v>46083</v>
      </c>
      <c r="N108" s="261"/>
    </row>
    <row r="109" spans="1:14" s="262" customFormat="1" x14ac:dyDescent="0.25">
      <c r="A109" s="253" t="str">
        <f>IF(C109="","-",SUBTOTAL(3,C$32:C109))</f>
        <v>-</v>
      </c>
      <c r="B109" s="66" t="str">
        <f>IF(C109="","-",SUBTOTAL(3,$C$3:C109))</f>
        <v>-</v>
      </c>
      <c r="C109" s="264"/>
      <c r="D109" s="255" t="s">
        <v>393</v>
      </c>
      <c r="E109" s="255" t="s">
        <v>306</v>
      </c>
      <c r="F109" s="255" t="s">
        <v>307</v>
      </c>
      <c r="G109" s="256" t="s">
        <v>394</v>
      </c>
      <c r="H109" s="255" t="s">
        <v>204</v>
      </c>
      <c r="I109" s="226"/>
      <c r="J109" s="228"/>
      <c r="K109" s="228"/>
      <c r="L109" s="229"/>
      <c r="M109" s="260">
        <v>46083</v>
      </c>
      <c r="N109" s="261"/>
    </row>
    <row r="110" spans="1:14" s="262" customFormat="1" x14ac:dyDescent="0.25">
      <c r="A110" s="253" t="str">
        <f>IF(C110="","-",SUBTOTAL(3,C$32:C110))</f>
        <v>-</v>
      </c>
      <c r="B110" s="66" t="str">
        <f>IF(C110="","-",SUBTOTAL(3,$C$3:C110))</f>
        <v>-</v>
      </c>
      <c r="C110" s="264"/>
      <c r="D110" s="255" t="s">
        <v>395</v>
      </c>
      <c r="E110" s="255" t="s">
        <v>306</v>
      </c>
      <c r="F110" s="255" t="s">
        <v>307</v>
      </c>
      <c r="G110" s="256" t="s">
        <v>396</v>
      </c>
      <c r="H110" s="255" t="s">
        <v>204</v>
      </c>
      <c r="I110" s="226"/>
      <c r="J110" s="228"/>
      <c r="K110" s="228"/>
      <c r="L110" s="229"/>
      <c r="M110" s="260">
        <v>46083</v>
      </c>
      <c r="N110" s="261"/>
    </row>
    <row r="111" spans="1:14" s="262" customFormat="1" x14ac:dyDescent="0.25">
      <c r="A111" s="66" t="str">
        <f>IF(C111="","-",SUBTOTAL(3,C$32:C111))</f>
        <v>-</v>
      </c>
      <c r="B111" s="66" t="str">
        <f>IF(C111="","-",SUBTOTAL(3,$C$3:C111))</f>
        <v>-</v>
      </c>
      <c r="C111" s="264"/>
      <c r="D111" s="255" t="s">
        <v>397</v>
      </c>
      <c r="E111" s="255" t="s">
        <v>306</v>
      </c>
      <c r="F111" s="255" t="s">
        <v>307</v>
      </c>
      <c r="G111" s="256" t="s">
        <v>398</v>
      </c>
      <c r="H111" s="255" t="s">
        <v>204</v>
      </c>
      <c r="I111" s="255"/>
      <c r="J111" s="258"/>
      <c r="K111" s="258"/>
      <c r="L111" s="259"/>
      <c r="M111" s="260">
        <v>46083</v>
      </c>
      <c r="N111" s="261"/>
    </row>
    <row r="112" spans="1:14" s="262" customFormat="1" x14ac:dyDescent="0.25">
      <c r="A112" s="66" t="str">
        <f>IF(C112="","-",SUBTOTAL(3,C$32:C112))</f>
        <v>-</v>
      </c>
      <c r="B112" s="66" t="str">
        <f>IF(C112="","-",SUBTOTAL(3,$C$3:C112))</f>
        <v>-</v>
      </c>
      <c r="C112" s="264"/>
      <c r="D112" s="255" t="s">
        <v>399</v>
      </c>
      <c r="E112" s="255" t="s">
        <v>306</v>
      </c>
      <c r="F112" s="255" t="s">
        <v>307</v>
      </c>
      <c r="G112" s="256" t="s">
        <v>400</v>
      </c>
      <c r="H112" s="255" t="s">
        <v>204</v>
      </c>
      <c r="I112" s="255"/>
      <c r="J112" s="258"/>
      <c r="K112" s="258"/>
      <c r="L112" s="259"/>
      <c r="M112" s="260">
        <v>46083</v>
      </c>
      <c r="N112" s="261"/>
    </row>
    <row r="113" spans="1:14" s="262" customFormat="1" x14ac:dyDescent="0.25">
      <c r="A113" s="66" t="str">
        <f>IF(C113="","-",SUBTOTAL(3,C$32:C113))</f>
        <v>-</v>
      </c>
      <c r="B113" s="66" t="str">
        <f>IF(C113="","-",SUBTOTAL(3,$C$3:C113))</f>
        <v>-</v>
      </c>
      <c r="C113" s="264"/>
      <c r="D113" s="255" t="s">
        <v>401</v>
      </c>
      <c r="E113" s="255" t="s">
        <v>306</v>
      </c>
      <c r="F113" s="255" t="s">
        <v>307</v>
      </c>
      <c r="G113" s="256" t="s">
        <v>402</v>
      </c>
      <c r="H113" s="255" t="s">
        <v>204</v>
      </c>
      <c r="I113" s="226"/>
      <c r="J113" s="228"/>
      <c r="K113" s="228"/>
      <c r="L113" s="229"/>
      <c r="M113" s="260">
        <v>46083</v>
      </c>
      <c r="N113" s="261"/>
    </row>
    <row r="114" spans="1:14" s="262" customFormat="1" x14ac:dyDescent="0.25">
      <c r="A114" s="253" t="str">
        <f>IF(C114="","-",SUBTOTAL(3,C$32:C114))</f>
        <v>-</v>
      </c>
      <c r="B114" s="253" t="str">
        <f>IF(C114="","-",SUBTOTAL(3,$C$3:C114))</f>
        <v>-</v>
      </c>
      <c r="C114" s="264"/>
      <c r="D114" s="255" t="s">
        <v>403</v>
      </c>
      <c r="E114" s="255" t="s">
        <v>306</v>
      </c>
      <c r="F114" s="255" t="s">
        <v>307</v>
      </c>
      <c r="G114" s="256" t="s">
        <v>404</v>
      </c>
      <c r="H114" s="255" t="s">
        <v>204</v>
      </c>
      <c r="I114" s="226"/>
      <c r="J114" s="228"/>
      <c r="K114" s="228"/>
      <c r="L114" s="229"/>
      <c r="M114" s="260">
        <v>46083</v>
      </c>
      <c r="N114" s="261"/>
    </row>
    <row r="115" spans="1:14" x14ac:dyDescent="0.25">
      <c r="A115" s="66">
        <f>IF(C115="","-",SUBTOTAL(3,C$32:C115))</f>
        <v>9</v>
      </c>
      <c r="B115" s="66">
        <f>IF(C115="","-",SUBTOTAL(3,$C$3:C115))</f>
        <v>33</v>
      </c>
      <c r="C115" s="263" t="s">
        <v>149</v>
      </c>
      <c r="D115" s="226" t="s">
        <v>405</v>
      </c>
      <c r="E115" s="226" t="s">
        <v>306</v>
      </c>
      <c r="F115" s="226" t="s">
        <v>307</v>
      </c>
      <c r="G115" s="225" t="s">
        <v>406</v>
      </c>
      <c r="H115" s="226" t="s">
        <v>204</v>
      </c>
      <c r="I115" s="226"/>
      <c r="J115" s="228"/>
      <c r="K115" s="228"/>
      <c r="L115" s="229"/>
      <c r="M115" s="230">
        <v>46083</v>
      </c>
    </row>
    <row r="116" spans="1:14" s="262" customFormat="1" x14ac:dyDescent="0.25">
      <c r="A116" s="253" t="str">
        <f>IF(C116="","-",SUBTOTAL(3,C$32:C116))</f>
        <v>-</v>
      </c>
      <c r="B116" s="66" t="str">
        <f>IF(C116="","-",SUBTOTAL(3,$C$3:C116))</f>
        <v>-</v>
      </c>
      <c r="C116" s="264"/>
      <c r="D116" s="255" t="s">
        <v>407</v>
      </c>
      <c r="E116" s="255" t="s">
        <v>306</v>
      </c>
      <c r="F116" s="255" t="s">
        <v>307</v>
      </c>
      <c r="G116" s="256" t="s">
        <v>408</v>
      </c>
      <c r="H116" s="255" t="s">
        <v>204</v>
      </c>
      <c r="I116" s="226"/>
      <c r="J116" s="228"/>
      <c r="K116" s="228"/>
      <c r="L116" s="229"/>
      <c r="M116" s="260">
        <v>46083</v>
      </c>
      <c r="N116" s="261"/>
    </row>
    <row r="117" spans="1:14" s="262" customFormat="1" x14ac:dyDescent="0.25">
      <c r="A117" s="66" t="str">
        <f>IF(C117="","-",SUBTOTAL(3,C$32:C117))</f>
        <v>-</v>
      </c>
      <c r="B117" s="66" t="str">
        <f>IF(C117="","-",SUBTOTAL(3,$C$3:C117))</f>
        <v>-</v>
      </c>
      <c r="C117" s="264"/>
      <c r="D117" s="255" t="s">
        <v>409</v>
      </c>
      <c r="E117" s="255" t="s">
        <v>306</v>
      </c>
      <c r="F117" s="255" t="s">
        <v>311</v>
      </c>
      <c r="G117" s="256" t="s">
        <v>410</v>
      </c>
      <c r="H117" s="255" t="s">
        <v>204</v>
      </c>
      <c r="I117" s="226"/>
      <c r="J117" s="228"/>
      <c r="K117" s="228"/>
      <c r="L117" s="229"/>
      <c r="M117" s="260">
        <v>46083</v>
      </c>
      <c r="N117" s="261"/>
    </row>
    <row r="118" spans="1:14" s="262" customFormat="1" x14ac:dyDescent="0.25">
      <c r="A118" s="66" t="str">
        <f>IF(C118="","-",SUBTOTAL(3,C$32:C118))</f>
        <v>-</v>
      </c>
      <c r="B118" s="66" t="str">
        <f>IF(C118="","-",SUBTOTAL(3,$C$3:C118))</f>
        <v>-</v>
      </c>
      <c r="C118" s="264"/>
      <c r="D118" s="255" t="s">
        <v>411</v>
      </c>
      <c r="E118" s="255" t="s">
        <v>306</v>
      </c>
      <c r="F118" s="255" t="s">
        <v>311</v>
      </c>
      <c r="G118" s="256" t="s">
        <v>412</v>
      </c>
      <c r="H118" s="255" t="s">
        <v>204</v>
      </c>
      <c r="I118" s="255"/>
      <c r="J118" s="258"/>
      <c r="K118" s="258"/>
      <c r="L118" s="259"/>
      <c r="M118" s="260">
        <v>46083</v>
      </c>
      <c r="N118" s="261"/>
    </row>
    <row r="119" spans="1:14" s="262" customFormat="1" x14ac:dyDescent="0.25">
      <c r="A119" s="253" t="str">
        <f>IF(C119="","-",SUBTOTAL(3,C$32:C119))</f>
        <v>-</v>
      </c>
      <c r="B119" s="253" t="str">
        <f>IF(C119="","-",SUBTOTAL(3,$C$3:C119))</f>
        <v>-</v>
      </c>
      <c r="C119" s="264"/>
      <c r="D119" s="255" t="s">
        <v>413</v>
      </c>
      <c r="E119" s="255" t="s">
        <v>306</v>
      </c>
      <c r="F119" s="255" t="s">
        <v>311</v>
      </c>
      <c r="G119" s="256" t="s">
        <v>414</v>
      </c>
      <c r="H119" s="255" t="s">
        <v>204</v>
      </c>
      <c r="I119" s="226"/>
      <c r="J119" s="228"/>
      <c r="K119" s="228"/>
      <c r="L119" s="229"/>
      <c r="M119" s="260">
        <v>46083</v>
      </c>
      <c r="N119" s="261"/>
    </row>
    <row r="120" spans="1:14" s="262" customFormat="1" x14ac:dyDescent="0.25">
      <c r="A120" s="253" t="str">
        <f>IF(C120="","-",SUBTOTAL(3,C$32:C120))</f>
        <v>-</v>
      </c>
      <c r="B120" s="66" t="str">
        <f>IF(C120="","-",SUBTOTAL(3,$C$3:C120))</f>
        <v>-</v>
      </c>
      <c r="C120" s="264"/>
      <c r="D120" s="255" t="s">
        <v>415</v>
      </c>
      <c r="E120" s="255" t="s">
        <v>306</v>
      </c>
      <c r="F120" s="255" t="s">
        <v>311</v>
      </c>
      <c r="G120" s="256" t="s">
        <v>416</v>
      </c>
      <c r="H120" s="255" t="s">
        <v>204</v>
      </c>
      <c r="I120" s="226"/>
      <c r="J120" s="228"/>
      <c r="K120" s="228"/>
      <c r="L120" s="229"/>
      <c r="M120" s="260">
        <v>46083</v>
      </c>
      <c r="N120" s="261"/>
    </row>
    <row r="121" spans="1:14" s="262" customFormat="1" x14ac:dyDescent="0.25">
      <c r="A121" s="66" t="str">
        <f>IF(C121="","-",SUBTOTAL(3,C$32:C121))</f>
        <v>-</v>
      </c>
      <c r="B121" s="66" t="str">
        <f>IF(C121="","-",SUBTOTAL(3,$C$3:C121))</f>
        <v>-</v>
      </c>
      <c r="C121" s="264"/>
      <c r="D121" s="255" t="s">
        <v>417</v>
      </c>
      <c r="E121" s="255" t="s">
        <v>306</v>
      </c>
      <c r="F121" s="255" t="s">
        <v>311</v>
      </c>
      <c r="G121" s="256" t="s">
        <v>418</v>
      </c>
      <c r="H121" s="255" t="s">
        <v>204</v>
      </c>
      <c r="I121" s="226"/>
      <c r="J121" s="228"/>
      <c r="K121" s="228"/>
      <c r="L121" s="229"/>
      <c r="M121" s="260">
        <v>46083</v>
      </c>
      <c r="N121" s="261"/>
    </row>
    <row r="122" spans="1:14" s="262" customFormat="1" x14ac:dyDescent="0.25">
      <c r="A122" s="253" t="str">
        <f>IF(C122="","-",SUBTOTAL(3,C$32:C122))</f>
        <v>-</v>
      </c>
      <c r="B122" s="66" t="str">
        <f>IF(C122="","-",SUBTOTAL(3,$C$3:C122))</f>
        <v>-</v>
      </c>
      <c r="C122" s="264"/>
      <c r="D122" s="255" t="s">
        <v>419</v>
      </c>
      <c r="E122" s="255" t="s">
        <v>306</v>
      </c>
      <c r="F122" s="255" t="s">
        <v>311</v>
      </c>
      <c r="G122" s="256" t="s">
        <v>420</v>
      </c>
      <c r="H122" s="255" t="s">
        <v>204</v>
      </c>
      <c r="I122" s="226"/>
      <c r="J122" s="228"/>
      <c r="K122" s="228"/>
      <c r="L122" s="229"/>
      <c r="M122" s="260">
        <v>46083</v>
      </c>
      <c r="N122" s="261"/>
    </row>
    <row r="123" spans="1:14" s="262" customFormat="1" x14ac:dyDescent="0.25">
      <c r="A123" s="66" t="str">
        <f>IF(C123="","-",SUBTOTAL(3,C$32:C123))</f>
        <v>-</v>
      </c>
      <c r="B123" s="66" t="str">
        <f>IF(C123="","-",SUBTOTAL(3,$C$3:C123))</f>
        <v>-</v>
      </c>
      <c r="C123" s="264"/>
      <c r="D123" s="255" t="s">
        <v>421</v>
      </c>
      <c r="E123" s="255" t="s">
        <v>306</v>
      </c>
      <c r="F123" s="255" t="s">
        <v>311</v>
      </c>
      <c r="G123" s="256" t="s">
        <v>422</v>
      </c>
      <c r="H123" s="255" t="s">
        <v>204</v>
      </c>
      <c r="I123" s="226"/>
      <c r="J123" s="228"/>
      <c r="K123" s="228"/>
      <c r="L123" s="229"/>
      <c r="M123" s="260">
        <v>46083</v>
      </c>
      <c r="N123" s="261"/>
    </row>
    <row r="124" spans="1:14" s="262" customFormat="1" x14ac:dyDescent="0.25">
      <c r="A124" s="66" t="str">
        <f>IF(C124="","-",SUBTOTAL(3,C$32:C124))</f>
        <v>-</v>
      </c>
      <c r="B124" s="66" t="str">
        <f>IF(C124="","-",SUBTOTAL(3,$C$3:C124))</f>
        <v>-</v>
      </c>
      <c r="C124" s="264"/>
      <c r="D124" s="255" t="s">
        <v>423</v>
      </c>
      <c r="E124" s="255" t="s">
        <v>306</v>
      </c>
      <c r="F124" s="255" t="s">
        <v>311</v>
      </c>
      <c r="G124" s="256" t="s">
        <v>424</v>
      </c>
      <c r="H124" s="255" t="s">
        <v>204</v>
      </c>
      <c r="I124" s="226"/>
      <c r="J124" s="228"/>
      <c r="K124" s="228"/>
      <c r="L124" s="229"/>
      <c r="M124" s="260">
        <v>46083</v>
      </c>
      <c r="N124" s="261"/>
    </row>
    <row r="125" spans="1:14" s="262" customFormat="1" x14ac:dyDescent="0.25">
      <c r="A125" s="66" t="str">
        <f>IF(C125="","-",SUBTOTAL(3,C$32:C125))</f>
        <v>-</v>
      </c>
      <c r="B125" s="66" t="str">
        <f>IF(C125="","-",SUBTOTAL(3,$C$3:C125))</f>
        <v>-</v>
      </c>
      <c r="C125" s="264"/>
      <c r="D125" s="255" t="s">
        <v>425</v>
      </c>
      <c r="E125" s="255" t="s">
        <v>306</v>
      </c>
      <c r="F125" s="255" t="s">
        <v>325</v>
      </c>
      <c r="G125" s="256" t="s">
        <v>426</v>
      </c>
      <c r="H125" s="255" t="s">
        <v>204</v>
      </c>
      <c r="I125" s="226"/>
      <c r="J125" s="228"/>
      <c r="K125" s="228"/>
      <c r="L125" s="229"/>
      <c r="M125" s="260">
        <v>46083</v>
      </c>
      <c r="N125" s="261"/>
    </row>
    <row r="126" spans="1:14" s="262" customFormat="1" x14ac:dyDescent="0.25">
      <c r="A126" s="66" t="str">
        <f>IF(C126="","-",SUBTOTAL(3,C$32:C126))</f>
        <v>-</v>
      </c>
      <c r="B126" s="66" t="str">
        <f>IF(C126="","-",SUBTOTAL(3,$C$3:C126))</f>
        <v>-</v>
      </c>
      <c r="C126" s="264"/>
      <c r="D126" s="255" t="s">
        <v>427</v>
      </c>
      <c r="E126" s="255" t="s">
        <v>306</v>
      </c>
      <c r="F126" s="255" t="s">
        <v>325</v>
      </c>
      <c r="G126" s="256" t="s">
        <v>428</v>
      </c>
      <c r="H126" s="255" t="s">
        <v>204</v>
      </c>
      <c r="I126" s="255"/>
      <c r="J126" s="258"/>
      <c r="K126" s="258"/>
      <c r="L126" s="259"/>
      <c r="M126" s="260">
        <v>46083</v>
      </c>
      <c r="N126" s="261"/>
    </row>
    <row r="127" spans="1:14" s="262" customFormat="1" x14ac:dyDescent="0.25">
      <c r="A127" s="253" t="str">
        <f>IF(C127="","-",SUBTOTAL(3,C$32:C127))</f>
        <v>-</v>
      </c>
      <c r="B127" s="66" t="str">
        <f>IF(C127="","-",SUBTOTAL(3,$C$3:C127))</f>
        <v>-</v>
      </c>
      <c r="C127" s="264"/>
      <c r="D127" s="255" t="s">
        <v>429</v>
      </c>
      <c r="E127" s="255" t="s">
        <v>306</v>
      </c>
      <c r="F127" s="255" t="s">
        <v>325</v>
      </c>
      <c r="G127" s="256" t="s">
        <v>430</v>
      </c>
      <c r="H127" s="255" t="s">
        <v>204</v>
      </c>
      <c r="I127" s="226"/>
      <c r="J127" s="228"/>
      <c r="K127" s="228"/>
      <c r="L127" s="229"/>
      <c r="M127" s="260">
        <v>46083</v>
      </c>
      <c r="N127" s="261"/>
    </row>
    <row r="128" spans="1:14" s="262" customFormat="1" x14ac:dyDescent="0.25">
      <c r="A128" s="66" t="str">
        <f>IF(C128="","-",SUBTOTAL(3,C$32:C128))</f>
        <v>-</v>
      </c>
      <c r="B128" s="66" t="str">
        <f>IF(C128="","-",SUBTOTAL(3,$C$3:C128))</f>
        <v>-</v>
      </c>
      <c r="C128" s="264"/>
      <c r="D128" s="255" t="s">
        <v>343</v>
      </c>
      <c r="E128" s="255" t="s">
        <v>306</v>
      </c>
      <c r="F128" s="255" t="s">
        <v>325</v>
      </c>
      <c r="G128" s="256" t="s">
        <v>431</v>
      </c>
      <c r="H128" s="255" t="s">
        <v>204</v>
      </c>
      <c r="I128" s="255"/>
      <c r="J128" s="258"/>
      <c r="K128" s="258"/>
      <c r="L128" s="259"/>
      <c r="M128" s="260">
        <v>46083</v>
      </c>
      <c r="N128" s="261"/>
    </row>
    <row r="129" spans="1:14" s="262" customFormat="1" x14ac:dyDescent="0.25">
      <c r="A129" s="253" t="str">
        <f>IF(C129="","-",SUBTOTAL(3,C$32:C129))</f>
        <v>-</v>
      </c>
      <c r="B129" s="66" t="str">
        <f>IF(C129="","-",SUBTOTAL(3,$C$3:C129))</f>
        <v>-</v>
      </c>
      <c r="C129" s="264"/>
      <c r="D129" s="255" t="s">
        <v>432</v>
      </c>
      <c r="E129" s="255" t="s">
        <v>306</v>
      </c>
      <c r="F129" s="255" t="s">
        <v>325</v>
      </c>
      <c r="G129" s="256" t="s">
        <v>433</v>
      </c>
      <c r="H129" s="255" t="s">
        <v>204</v>
      </c>
      <c r="I129" s="226"/>
      <c r="J129" s="228"/>
      <c r="K129" s="228"/>
      <c r="L129" s="229"/>
      <c r="M129" s="260">
        <v>46083</v>
      </c>
      <c r="N129" s="261"/>
    </row>
    <row r="130" spans="1:14" s="262" customFormat="1" x14ac:dyDescent="0.25">
      <c r="A130" s="66" t="str">
        <f>IF(C130="","-",SUBTOTAL(3,C$32:C130))</f>
        <v>-</v>
      </c>
      <c r="B130" s="66" t="str">
        <f>IF(C130="","-",SUBTOTAL(3,$C$3:C130))</f>
        <v>-</v>
      </c>
      <c r="C130" s="264"/>
      <c r="D130" s="255" t="s">
        <v>434</v>
      </c>
      <c r="E130" s="255" t="s">
        <v>306</v>
      </c>
      <c r="F130" s="255" t="s">
        <v>325</v>
      </c>
      <c r="G130" s="256" t="s">
        <v>435</v>
      </c>
      <c r="H130" s="255" t="s">
        <v>204</v>
      </c>
      <c r="I130" s="255"/>
      <c r="J130" s="258"/>
      <c r="K130" s="258"/>
      <c r="L130" s="259"/>
      <c r="M130" s="260">
        <v>46083</v>
      </c>
      <c r="N130" s="261"/>
    </row>
    <row r="131" spans="1:14" s="262" customFormat="1" x14ac:dyDescent="0.25">
      <c r="A131" s="253" t="str">
        <f>IF(C131="","-",SUBTOTAL(3,C$32:C131))</f>
        <v>-</v>
      </c>
      <c r="B131" s="66" t="str">
        <f>IF(C131="","-",SUBTOTAL(3,$C$3:C131))</f>
        <v>-</v>
      </c>
      <c r="C131" s="264"/>
      <c r="D131" s="255" t="s">
        <v>436</v>
      </c>
      <c r="E131" s="255" t="s">
        <v>306</v>
      </c>
      <c r="F131" s="255" t="s">
        <v>325</v>
      </c>
      <c r="G131" s="256" t="s">
        <v>437</v>
      </c>
      <c r="H131" s="255" t="s">
        <v>204</v>
      </c>
      <c r="I131" s="226"/>
      <c r="J131" s="228"/>
      <c r="K131" s="228"/>
      <c r="L131" s="229"/>
      <c r="M131" s="260">
        <v>46083</v>
      </c>
      <c r="N131" s="261"/>
    </row>
    <row r="132" spans="1:14" s="262" customFormat="1" x14ac:dyDescent="0.25">
      <c r="A132" s="66" t="str">
        <f>IF(C132="","-",SUBTOTAL(3,C$32:C132))</f>
        <v>-</v>
      </c>
      <c r="B132" s="66" t="str">
        <f>IF(C132="","-",SUBTOTAL(3,$C$3:C132))</f>
        <v>-</v>
      </c>
      <c r="C132" s="264"/>
      <c r="D132" s="255" t="s">
        <v>438</v>
      </c>
      <c r="E132" s="255" t="s">
        <v>306</v>
      </c>
      <c r="F132" s="255" t="s">
        <v>325</v>
      </c>
      <c r="G132" s="256" t="s">
        <v>439</v>
      </c>
      <c r="H132" s="255" t="s">
        <v>204</v>
      </c>
      <c r="I132" s="255"/>
      <c r="J132" s="258"/>
      <c r="K132" s="258"/>
      <c r="L132" s="259"/>
      <c r="M132" s="260">
        <v>46083</v>
      </c>
      <c r="N132" s="261"/>
    </row>
    <row r="133" spans="1:14" s="262" customFormat="1" x14ac:dyDescent="0.25">
      <c r="A133" s="66" t="str">
        <f>IF(C133="","-",SUBTOTAL(3,C$32:C133))</f>
        <v>-</v>
      </c>
      <c r="B133" s="66" t="str">
        <f>IF(C133="","-",SUBTOTAL(3,$C$3:C133))</f>
        <v>-</v>
      </c>
      <c r="C133" s="264"/>
      <c r="D133" s="255" t="s">
        <v>440</v>
      </c>
      <c r="E133" s="255" t="s">
        <v>306</v>
      </c>
      <c r="F133" s="255" t="s">
        <v>325</v>
      </c>
      <c r="G133" s="256" t="s">
        <v>441</v>
      </c>
      <c r="H133" s="255" t="s">
        <v>204</v>
      </c>
      <c r="I133" s="226"/>
      <c r="J133" s="228"/>
      <c r="K133" s="228"/>
      <c r="L133" s="229"/>
      <c r="M133" s="260">
        <v>46083</v>
      </c>
      <c r="N133" s="261"/>
    </row>
    <row r="134" spans="1:14" s="262" customFormat="1" x14ac:dyDescent="0.25">
      <c r="A134" s="66" t="str">
        <f>IF(C134="","-",SUBTOTAL(3,C$32:C134))</f>
        <v>-</v>
      </c>
      <c r="B134" s="66" t="str">
        <f>IF(C134="","-",SUBTOTAL(3,$C$3:C134))</f>
        <v>-</v>
      </c>
      <c r="C134" s="264"/>
      <c r="D134" s="255" t="s">
        <v>442</v>
      </c>
      <c r="E134" s="255" t="s">
        <v>306</v>
      </c>
      <c r="F134" s="255" t="s">
        <v>325</v>
      </c>
      <c r="G134" s="256" t="s">
        <v>443</v>
      </c>
      <c r="H134" s="255" t="s">
        <v>204</v>
      </c>
      <c r="I134" s="226"/>
      <c r="J134" s="228"/>
      <c r="K134" s="228"/>
      <c r="L134" s="229"/>
      <c r="M134" s="260">
        <v>46083</v>
      </c>
      <c r="N134" s="261"/>
    </row>
    <row r="135" spans="1:14" s="262" customFormat="1" x14ac:dyDescent="0.25">
      <c r="A135" s="66" t="str">
        <f>IF(C135="","-",SUBTOTAL(3,C$32:C135))</f>
        <v>-</v>
      </c>
      <c r="B135" s="66" t="str">
        <f>IF(C135="","-",SUBTOTAL(3,$C$3:C135))</f>
        <v>-</v>
      </c>
      <c r="C135" s="264"/>
      <c r="D135" s="255" t="s">
        <v>444</v>
      </c>
      <c r="E135" s="255" t="s">
        <v>306</v>
      </c>
      <c r="F135" s="255" t="s">
        <v>325</v>
      </c>
      <c r="G135" s="256" t="s">
        <v>445</v>
      </c>
      <c r="H135" s="255" t="s">
        <v>204</v>
      </c>
      <c r="I135" s="255"/>
      <c r="J135" s="258"/>
      <c r="K135" s="258"/>
      <c r="L135" s="259"/>
      <c r="M135" s="260">
        <v>46083</v>
      </c>
      <c r="N135" s="261"/>
    </row>
    <row r="136" spans="1:14" s="262" customFormat="1" x14ac:dyDescent="0.25">
      <c r="A136" s="66" t="str">
        <f>IF(C136="","-",SUBTOTAL(3,C$32:C136))</f>
        <v>-</v>
      </c>
      <c r="B136" s="66" t="str">
        <f>IF(C136="","-",SUBTOTAL(3,$C$3:C136))</f>
        <v>-</v>
      </c>
      <c r="C136" s="264"/>
      <c r="D136" s="255" t="s">
        <v>446</v>
      </c>
      <c r="E136" s="255" t="s">
        <v>306</v>
      </c>
      <c r="F136" s="255" t="s">
        <v>325</v>
      </c>
      <c r="G136" s="256" t="s">
        <v>447</v>
      </c>
      <c r="H136" s="255" t="s">
        <v>204</v>
      </c>
      <c r="I136" s="226"/>
      <c r="J136" s="228"/>
      <c r="K136" s="228"/>
      <c r="L136" s="229"/>
      <c r="M136" s="260">
        <v>46083</v>
      </c>
      <c r="N136" s="261"/>
    </row>
    <row r="137" spans="1:14" s="262" customFormat="1" x14ac:dyDescent="0.25">
      <c r="A137" s="66" t="str">
        <f>IF(C137="","-",SUBTOTAL(3,C$32:C137))</f>
        <v>-</v>
      </c>
      <c r="B137" s="66" t="str">
        <f>IF(C137="","-",SUBTOTAL(3,$C$3:C137))</f>
        <v>-</v>
      </c>
      <c r="C137" s="264"/>
      <c r="D137" s="255" t="s">
        <v>448</v>
      </c>
      <c r="E137" s="255" t="s">
        <v>306</v>
      </c>
      <c r="F137" s="255" t="s">
        <v>316</v>
      </c>
      <c r="G137" s="256" t="s">
        <v>449</v>
      </c>
      <c r="H137" s="255" t="s">
        <v>204</v>
      </c>
      <c r="I137" s="255"/>
      <c r="J137" s="258"/>
      <c r="K137" s="258"/>
      <c r="L137" s="259"/>
      <c r="M137" s="260">
        <v>46083</v>
      </c>
      <c r="N137" s="261"/>
    </row>
    <row r="138" spans="1:14" s="262" customFormat="1" x14ac:dyDescent="0.25">
      <c r="A138" s="66" t="str">
        <f>IF(C138="","-",SUBTOTAL(3,C$32:C138))</f>
        <v>-</v>
      </c>
      <c r="B138" s="66" t="str">
        <f>IF(C138="","-",SUBTOTAL(3,$C$3:C138))</f>
        <v>-</v>
      </c>
      <c r="C138" s="264"/>
      <c r="D138" s="255" t="s">
        <v>450</v>
      </c>
      <c r="E138" s="255" t="s">
        <v>306</v>
      </c>
      <c r="F138" s="255" t="s">
        <v>316</v>
      </c>
      <c r="G138" s="256" t="s">
        <v>451</v>
      </c>
      <c r="H138" s="255" t="s">
        <v>204</v>
      </c>
      <c r="I138" s="226"/>
      <c r="J138" s="228"/>
      <c r="K138" s="228"/>
      <c r="L138" s="229"/>
      <c r="M138" s="260">
        <v>46083</v>
      </c>
      <c r="N138" s="261"/>
    </row>
    <row r="139" spans="1:14" s="262" customFormat="1" x14ac:dyDescent="0.25">
      <c r="A139" s="66" t="str">
        <f>IF(C139="","-",SUBTOTAL(3,C$32:C139))</f>
        <v>-</v>
      </c>
      <c r="B139" s="66" t="str">
        <f>IF(C139="","-",SUBTOTAL(3,$C$3:C139))</f>
        <v>-</v>
      </c>
      <c r="C139" s="264"/>
      <c r="D139" s="255" t="s">
        <v>452</v>
      </c>
      <c r="E139" s="255" t="s">
        <v>306</v>
      </c>
      <c r="F139" s="255" t="s">
        <v>316</v>
      </c>
      <c r="G139" s="256" t="s">
        <v>453</v>
      </c>
      <c r="H139" s="255" t="s">
        <v>204</v>
      </c>
      <c r="I139" s="226"/>
      <c r="J139" s="228"/>
      <c r="K139" s="228"/>
      <c r="L139" s="229"/>
      <c r="M139" s="260">
        <v>46083</v>
      </c>
      <c r="N139" s="261"/>
    </row>
    <row r="140" spans="1:14" s="262" customFormat="1" x14ac:dyDescent="0.25">
      <c r="A140" s="66" t="str">
        <f>IF(C140="","-",SUBTOTAL(3,C$32:C140))</f>
        <v>-</v>
      </c>
      <c r="B140" s="66" t="str">
        <f>IF(C140="","-",SUBTOTAL(3,$C$3:C140))</f>
        <v>-</v>
      </c>
      <c r="C140" s="264"/>
      <c r="D140" s="255" t="s">
        <v>454</v>
      </c>
      <c r="E140" s="255" t="s">
        <v>306</v>
      </c>
      <c r="F140" s="255" t="s">
        <v>316</v>
      </c>
      <c r="G140" s="256" t="s">
        <v>455</v>
      </c>
      <c r="H140" s="255" t="s">
        <v>204</v>
      </c>
      <c r="I140" s="226"/>
      <c r="J140" s="228"/>
      <c r="K140" s="228"/>
      <c r="L140" s="229"/>
      <c r="M140" s="260">
        <v>46083</v>
      </c>
      <c r="N140" s="261"/>
    </row>
    <row r="141" spans="1:14" s="262" customFormat="1" x14ac:dyDescent="0.25">
      <c r="A141" s="66" t="str">
        <f>IF(C141="","-",SUBTOTAL(3,C$32:C141))</f>
        <v>-</v>
      </c>
      <c r="B141" s="66" t="str">
        <f>IF(C141="","-",SUBTOTAL(3,$C$3:C141))</f>
        <v>-</v>
      </c>
      <c r="C141" s="284"/>
      <c r="D141" s="255" t="s">
        <v>456</v>
      </c>
      <c r="E141" s="255" t="s">
        <v>306</v>
      </c>
      <c r="F141" s="255" t="s">
        <v>316</v>
      </c>
      <c r="G141" s="256" t="s">
        <v>457</v>
      </c>
      <c r="H141" s="255" t="s">
        <v>204</v>
      </c>
      <c r="I141" s="226"/>
      <c r="J141" s="228"/>
      <c r="K141" s="228"/>
      <c r="L141" s="229"/>
      <c r="M141" s="260">
        <v>46083</v>
      </c>
      <c r="N141" s="261"/>
    </row>
    <row r="142" spans="1:14" x14ac:dyDescent="0.25">
      <c r="A142" s="66">
        <f>IF(C142="","-",SUBTOTAL(3,C$32:C142))</f>
        <v>10</v>
      </c>
      <c r="B142" s="66">
        <f>IF(C142="","-",SUBTOTAL(3,$C$3:C142))</f>
        <v>34</v>
      </c>
      <c r="C142" s="263" t="s">
        <v>148</v>
      </c>
      <c r="D142" s="226" t="s">
        <v>458</v>
      </c>
      <c r="E142" s="226" t="s">
        <v>306</v>
      </c>
      <c r="F142" s="226" t="s">
        <v>325</v>
      </c>
      <c r="G142" s="225" t="s">
        <v>459</v>
      </c>
      <c r="H142" s="226" t="s">
        <v>204</v>
      </c>
      <c r="I142" s="226"/>
      <c r="J142" s="228"/>
      <c r="K142" s="228"/>
      <c r="L142" s="229"/>
      <c r="M142" s="230">
        <v>46083</v>
      </c>
    </row>
    <row r="143" spans="1:14" s="262" customFormat="1" x14ac:dyDescent="0.25">
      <c r="A143" s="66" t="str">
        <f>IF(C143="","-",SUBTOTAL(3,C$32:C143))</f>
        <v>-</v>
      </c>
      <c r="B143" s="66" t="str">
        <f>IF(C143="","-",SUBTOTAL(3,$C$3:C143))</f>
        <v>-</v>
      </c>
      <c r="C143" s="264"/>
      <c r="D143" s="255" t="s">
        <v>460</v>
      </c>
      <c r="E143" s="255" t="s">
        <v>306</v>
      </c>
      <c r="F143" s="255" t="s">
        <v>325</v>
      </c>
      <c r="G143" s="256" t="s">
        <v>461</v>
      </c>
      <c r="H143" s="255" t="s">
        <v>204</v>
      </c>
      <c r="I143" s="226"/>
      <c r="J143" s="228"/>
      <c r="K143" s="228"/>
      <c r="L143" s="229"/>
      <c r="M143" s="260">
        <v>46083</v>
      </c>
      <c r="N143" s="261"/>
    </row>
    <row r="144" spans="1:14" s="262" customFormat="1" x14ac:dyDescent="0.25">
      <c r="A144" s="253" t="str">
        <f>IF(C144="","-",SUBTOTAL(3,C$32:C144))</f>
        <v>-</v>
      </c>
      <c r="B144" s="253" t="str">
        <f>IF(C144="","-",SUBTOTAL(3,$C$3:C144))</f>
        <v>-</v>
      </c>
      <c r="C144" s="254"/>
      <c r="D144" s="256" t="s">
        <v>462</v>
      </c>
      <c r="E144" s="255" t="s">
        <v>306</v>
      </c>
      <c r="F144" s="256" t="s">
        <v>307</v>
      </c>
      <c r="G144" s="256" t="s">
        <v>308</v>
      </c>
      <c r="H144" s="255" t="s">
        <v>204</v>
      </c>
      <c r="I144" s="226"/>
      <c r="J144" s="228"/>
      <c r="K144" s="228"/>
      <c r="L144" s="229"/>
      <c r="M144" s="307">
        <v>46163</v>
      </c>
      <c r="N144" s="350" t="s">
        <v>338</v>
      </c>
    </row>
    <row r="145" spans="1:14" s="262" customFormat="1" x14ac:dyDescent="0.25">
      <c r="A145" s="253" t="str">
        <f>IF(C145="","-",SUBTOTAL(3,C$32:C145))</f>
        <v>-</v>
      </c>
      <c r="B145" s="253" t="str">
        <f>IF(C145="","-",SUBTOTAL(3,$C$3:C145))</f>
        <v>-</v>
      </c>
      <c r="C145" s="254"/>
      <c r="D145" s="256" t="s">
        <v>463</v>
      </c>
      <c r="E145" s="255" t="s">
        <v>306</v>
      </c>
      <c r="F145" s="256" t="s">
        <v>307</v>
      </c>
      <c r="G145" s="256" t="s">
        <v>308</v>
      </c>
      <c r="H145" s="255" t="s">
        <v>204</v>
      </c>
      <c r="I145" s="255"/>
      <c r="J145" s="258"/>
      <c r="K145" s="258"/>
      <c r="L145" s="259"/>
      <c r="M145" s="307">
        <v>46163</v>
      </c>
      <c r="N145" s="261"/>
    </row>
    <row r="146" spans="1:14" s="262" customFormat="1" x14ac:dyDescent="0.25">
      <c r="A146" s="253" t="str">
        <f>IF(C146="","-",SUBTOTAL(3,C$32:C146))</f>
        <v>-</v>
      </c>
      <c r="B146" s="253" t="str">
        <f>IF(C146="","-",SUBTOTAL(3,$C$3:C146))</f>
        <v>-</v>
      </c>
      <c r="C146" s="254"/>
      <c r="D146" s="256" t="s">
        <v>464</v>
      </c>
      <c r="E146" s="255" t="s">
        <v>306</v>
      </c>
      <c r="F146" s="256" t="s">
        <v>307</v>
      </c>
      <c r="G146" s="256" t="s">
        <v>308</v>
      </c>
      <c r="H146" s="255" t="s">
        <v>204</v>
      </c>
      <c r="I146" s="255"/>
      <c r="J146" s="258"/>
      <c r="K146" s="258"/>
      <c r="L146" s="259"/>
      <c r="M146" s="307">
        <v>46163</v>
      </c>
      <c r="N146" s="261"/>
    </row>
    <row r="147" spans="1:14" x14ac:dyDescent="0.25">
      <c r="A147" s="66">
        <f>IF(C147="","-",SUBTOTAL(3,C$32:C147))</f>
        <v>11</v>
      </c>
      <c r="B147" s="66">
        <f>IF(C147="","-",SUBTOTAL(3,$C$3:C147))</f>
        <v>35</v>
      </c>
      <c r="C147" s="224" t="s">
        <v>150</v>
      </c>
      <c r="D147" s="225" t="s">
        <v>389</v>
      </c>
      <c r="E147" s="226" t="s">
        <v>306</v>
      </c>
      <c r="F147" s="225" t="s">
        <v>307</v>
      </c>
      <c r="G147" s="225" t="s">
        <v>308</v>
      </c>
      <c r="H147" s="226" t="s">
        <v>204</v>
      </c>
      <c r="I147" s="226"/>
      <c r="J147" s="228"/>
      <c r="K147" s="228"/>
      <c r="L147" s="229"/>
      <c r="M147" s="306">
        <v>46163</v>
      </c>
    </row>
    <row r="148" spans="1:14" s="262" customFormat="1" x14ac:dyDescent="0.25">
      <c r="A148" s="253" t="str">
        <f>IF(C148="","-",SUBTOTAL(3,C$32:C148))</f>
        <v>-</v>
      </c>
      <c r="B148" s="253" t="str">
        <f>IF(C148="","-",SUBTOTAL(3,$C$3:C148))</f>
        <v>-</v>
      </c>
      <c r="C148" s="254"/>
      <c r="D148" s="256" t="s">
        <v>415</v>
      </c>
      <c r="E148" s="255" t="s">
        <v>306</v>
      </c>
      <c r="F148" s="256" t="s">
        <v>311</v>
      </c>
      <c r="G148" s="256" t="s">
        <v>308</v>
      </c>
      <c r="H148" s="255" t="s">
        <v>204</v>
      </c>
      <c r="I148" s="226"/>
      <c r="J148" s="228"/>
      <c r="K148" s="228"/>
      <c r="L148" s="229"/>
      <c r="M148" s="307">
        <v>46163</v>
      </c>
      <c r="N148" s="261"/>
    </row>
    <row r="149" spans="1:14" s="262" customFormat="1" x14ac:dyDescent="0.25">
      <c r="A149" s="253" t="str">
        <f>IF(C149="","-",SUBTOTAL(3,C$32:C149))</f>
        <v>-</v>
      </c>
      <c r="B149" s="253" t="str">
        <f>IF(C149="","-",SUBTOTAL(3,$C$3:C149))</f>
        <v>-</v>
      </c>
      <c r="C149" s="254"/>
      <c r="D149" s="256" t="s">
        <v>465</v>
      </c>
      <c r="E149" s="255" t="s">
        <v>306</v>
      </c>
      <c r="F149" s="256" t="s">
        <v>325</v>
      </c>
      <c r="G149" s="256" t="s">
        <v>308</v>
      </c>
      <c r="H149" s="255" t="s">
        <v>204</v>
      </c>
      <c r="I149" s="255"/>
      <c r="J149" s="258"/>
      <c r="K149" s="258"/>
      <c r="L149" s="259"/>
      <c r="M149" s="307">
        <v>46163</v>
      </c>
      <c r="N149" s="261"/>
    </row>
    <row r="150" spans="1:14" s="262" customFormat="1" x14ac:dyDescent="0.25">
      <c r="A150" s="253" t="str">
        <f>IF(C150="","-",SUBTOTAL(3,C$32:C150))</f>
        <v>-</v>
      </c>
      <c r="B150" s="253" t="str">
        <f>IF(C150="","-",SUBTOTAL(3,$C$3:C150))</f>
        <v>-</v>
      </c>
      <c r="C150" s="254"/>
      <c r="D150" s="256" t="s">
        <v>466</v>
      </c>
      <c r="E150" s="255" t="s">
        <v>306</v>
      </c>
      <c r="F150" s="256" t="s">
        <v>325</v>
      </c>
      <c r="G150" s="256" t="s">
        <v>308</v>
      </c>
      <c r="H150" s="255" t="s">
        <v>204</v>
      </c>
      <c r="I150" s="255"/>
      <c r="J150" s="258"/>
      <c r="K150" s="258"/>
      <c r="L150" s="259"/>
      <c r="M150" s="307">
        <v>46168</v>
      </c>
      <c r="N150" s="261"/>
    </row>
    <row r="151" spans="1:14" x14ac:dyDescent="0.25">
      <c r="A151" s="66">
        <f>IF(C151="","-",SUBTOTAL(3,C$32:C151))</f>
        <v>12</v>
      </c>
      <c r="B151" s="66">
        <f>IF(C151="","-",SUBTOTAL(3,$C$3:C151))</f>
        <v>36</v>
      </c>
      <c r="C151" s="224" t="s">
        <v>151</v>
      </c>
      <c r="D151" s="225" t="s">
        <v>467</v>
      </c>
      <c r="E151" s="226" t="s">
        <v>306</v>
      </c>
      <c r="F151" s="225" t="s">
        <v>316</v>
      </c>
      <c r="G151" s="225" t="s">
        <v>308</v>
      </c>
      <c r="H151" s="226" t="s">
        <v>204</v>
      </c>
      <c r="I151" s="226"/>
      <c r="J151" s="228"/>
      <c r="K151" s="228"/>
      <c r="L151" s="229"/>
      <c r="M151" s="306">
        <v>46169</v>
      </c>
    </row>
    <row r="152" spans="1:14" x14ac:dyDescent="0.25">
      <c r="A152" s="66">
        <f>IF(C152="","-",SUBTOTAL(3,C$32:C152))</f>
        <v>13</v>
      </c>
      <c r="B152" s="66">
        <f>IF(C152="","-",SUBTOTAL(3,$C$3:C152))</f>
        <v>37</v>
      </c>
      <c r="C152" s="224" t="s">
        <v>152</v>
      </c>
      <c r="D152" s="225" t="s">
        <v>468</v>
      </c>
      <c r="E152" s="226" t="s">
        <v>306</v>
      </c>
      <c r="F152" s="225" t="s">
        <v>307</v>
      </c>
      <c r="G152" s="225" t="s">
        <v>308</v>
      </c>
      <c r="H152" s="226" t="s">
        <v>204</v>
      </c>
      <c r="I152" s="226"/>
      <c r="J152" s="228"/>
      <c r="K152" s="228"/>
      <c r="L152" s="229"/>
      <c r="M152" s="306">
        <v>46170</v>
      </c>
    </row>
    <row r="153" spans="1:14" s="262" customFormat="1" x14ac:dyDescent="0.25">
      <c r="A153" s="253" t="str">
        <f>IF(C153="","-",SUBTOTAL(3,C$32:C153))</f>
        <v>-</v>
      </c>
      <c r="B153" s="253" t="str">
        <f>IF(C153="","-",SUBTOTAL(3,$C$3:C153))</f>
        <v>-</v>
      </c>
      <c r="C153" s="254"/>
      <c r="D153" s="256" t="s">
        <v>469</v>
      </c>
      <c r="E153" s="255" t="s">
        <v>306</v>
      </c>
      <c r="F153" s="256" t="s">
        <v>307</v>
      </c>
      <c r="G153" s="256" t="s">
        <v>457</v>
      </c>
      <c r="H153" s="255" t="s">
        <v>204</v>
      </c>
      <c r="I153" s="255"/>
      <c r="J153" s="258"/>
      <c r="K153" s="258"/>
      <c r="L153" s="259"/>
      <c r="M153" s="260">
        <v>46175</v>
      </c>
      <c r="N153" s="261"/>
    </row>
    <row r="154" spans="1:14" s="262" customFormat="1" x14ac:dyDescent="0.25">
      <c r="A154" s="253" t="str">
        <f>IF(C154="","-",SUBTOTAL(3,C$32:C154))</f>
        <v>-</v>
      </c>
      <c r="B154" s="253" t="str">
        <f>IF(C154="","-",SUBTOTAL(3,$C$3:C154))</f>
        <v>-</v>
      </c>
      <c r="C154" s="254"/>
      <c r="D154" s="256" t="s">
        <v>470</v>
      </c>
      <c r="E154" s="255" t="s">
        <v>306</v>
      </c>
      <c r="F154" s="256" t="s">
        <v>325</v>
      </c>
      <c r="G154" s="254" t="s">
        <v>308</v>
      </c>
      <c r="H154" s="255" t="s">
        <v>204</v>
      </c>
      <c r="I154" s="255"/>
      <c r="J154" s="258"/>
      <c r="K154" s="258"/>
      <c r="L154" s="259"/>
      <c r="M154" s="260">
        <v>46176</v>
      </c>
      <c r="N154" s="261"/>
    </row>
    <row r="155" spans="1:14" s="262" customFormat="1" x14ac:dyDescent="0.25">
      <c r="A155" s="253" t="str">
        <f>IF(C155="","-",SUBTOTAL(3,C$32:C155))</f>
        <v>-</v>
      </c>
      <c r="B155" s="253" t="str">
        <f>IF(C155="","-",SUBTOTAL(3,$C$3:C155))</f>
        <v>-</v>
      </c>
      <c r="C155" s="254"/>
      <c r="D155" s="256" t="s">
        <v>471</v>
      </c>
      <c r="E155" s="255" t="s">
        <v>306</v>
      </c>
      <c r="F155" s="256" t="s">
        <v>325</v>
      </c>
      <c r="G155" s="254" t="s">
        <v>308</v>
      </c>
      <c r="H155" s="255" t="s">
        <v>204</v>
      </c>
      <c r="I155" s="255"/>
      <c r="J155" s="258"/>
      <c r="K155" s="258"/>
      <c r="L155" s="259"/>
      <c r="M155" s="307">
        <v>46181</v>
      </c>
      <c r="N155" s="261"/>
    </row>
    <row r="156" spans="1:14" x14ac:dyDescent="0.25">
      <c r="A156" s="66">
        <f>IF(C156="","-",SUBTOTAL(3,C$32:C156))</f>
        <v>14</v>
      </c>
      <c r="B156" s="66">
        <f>IF(C156="","-",SUBTOTAL(3,$C$3:C156))</f>
        <v>38</v>
      </c>
      <c r="C156" s="224" t="s">
        <v>153</v>
      </c>
      <c r="D156" s="225" t="s">
        <v>472</v>
      </c>
      <c r="E156" s="226" t="s">
        <v>306</v>
      </c>
      <c r="F156" s="225" t="s">
        <v>325</v>
      </c>
      <c r="G156" s="224" t="s">
        <v>308</v>
      </c>
      <c r="H156" s="226" t="s">
        <v>204</v>
      </c>
      <c r="I156" s="226"/>
      <c r="J156" s="228"/>
      <c r="K156" s="228"/>
      <c r="L156" s="229"/>
      <c r="M156" s="306">
        <v>46181</v>
      </c>
    </row>
    <row r="157" spans="1:14" x14ac:dyDescent="0.25">
      <c r="A157" s="66">
        <f>IF(C157="","-",SUBTOTAL(3,C$32:C157))</f>
        <v>15</v>
      </c>
      <c r="B157" s="66">
        <f>IF(C157="","-",SUBTOTAL(3,$C$3:C157))</f>
        <v>39</v>
      </c>
      <c r="C157" s="224" t="s">
        <v>154</v>
      </c>
      <c r="D157" s="225" t="s">
        <v>473</v>
      </c>
      <c r="E157" s="226" t="s">
        <v>306</v>
      </c>
      <c r="F157" s="225" t="s">
        <v>307</v>
      </c>
      <c r="G157" s="224" t="s">
        <v>308</v>
      </c>
      <c r="H157" s="226" t="s">
        <v>204</v>
      </c>
      <c r="I157" s="226"/>
      <c r="J157" s="228"/>
      <c r="K157" s="228"/>
      <c r="L157" s="229"/>
      <c r="M157" s="306">
        <v>46181</v>
      </c>
    </row>
    <row r="158" spans="1:14" x14ac:dyDescent="0.25">
      <c r="A158" s="66">
        <f>IF(C158="","-",SUBTOTAL(3,C$32:C158))</f>
        <v>16</v>
      </c>
      <c r="B158" s="66">
        <f>IF(C158="","-",SUBTOTAL(3,$C$3:C158))</f>
        <v>40</v>
      </c>
      <c r="C158" s="224" t="s">
        <v>155</v>
      </c>
      <c r="D158" s="225" t="s">
        <v>474</v>
      </c>
      <c r="E158" s="226" t="s">
        <v>306</v>
      </c>
      <c r="F158" s="225" t="s">
        <v>325</v>
      </c>
      <c r="G158" s="224" t="s">
        <v>308</v>
      </c>
      <c r="H158" s="226" t="s">
        <v>204</v>
      </c>
      <c r="I158" s="226"/>
      <c r="J158" s="228"/>
      <c r="K158" s="228"/>
      <c r="L158" s="229"/>
      <c r="M158" s="306">
        <v>46182</v>
      </c>
    </row>
    <row r="159" spans="1:14" x14ac:dyDescent="0.25">
      <c r="A159" s="66">
        <f>IF(C159="","-",SUBTOTAL(3,C$32:C159))</f>
        <v>17</v>
      </c>
      <c r="B159" s="66">
        <f>IF(C159="","-",SUBTOTAL(3,$C$3:C159))</f>
        <v>41</v>
      </c>
      <c r="C159" s="224" t="s">
        <v>156</v>
      </c>
      <c r="D159" s="225" t="s">
        <v>475</v>
      </c>
      <c r="E159" s="226" t="s">
        <v>306</v>
      </c>
      <c r="F159" s="225" t="s">
        <v>325</v>
      </c>
      <c r="G159" s="224" t="s">
        <v>308</v>
      </c>
      <c r="H159" s="226" t="s">
        <v>204</v>
      </c>
      <c r="I159" s="226"/>
      <c r="J159" s="228"/>
      <c r="K159" s="228"/>
      <c r="L159" s="229"/>
      <c r="M159" s="306">
        <v>46182</v>
      </c>
    </row>
    <row r="160" spans="1:14" s="262" customFormat="1" x14ac:dyDescent="0.25">
      <c r="A160" s="253" t="str">
        <f>IF(C160="","-",SUBTOTAL(3,C$32:C160))</f>
        <v>-</v>
      </c>
      <c r="B160" s="253" t="str">
        <f>IF(C160="","-",SUBTOTAL(3,$C$3:C160))</f>
        <v>-</v>
      </c>
      <c r="C160" s="254"/>
      <c r="D160" s="256" t="s">
        <v>476</v>
      </c>
      <c r="E160" s="255" t="s">
        <v>306</v>
      </c>
      <c r="F160" s="256" t="s">
        <v>325</v>
      </c>
      <c r="G160" s="254" t="s">
        <v>308</v>
      </c>
      <c r="H160" s="255" t="s">
        <v>204</v>
      </c>
      <c r="I160" s="255"/>
      <c r="J160" s="258"/>
      <c r="K160" s="258"/>
      <c r="L160" s="259"/>
      <c r="M160" s="307">
        <v>46183</v>
      </c>
      <c r="N160" s="261"/>
    </row>
    <row r="161" spans="1:14" x14ac:dyDescent="0.25">
      <c r="A161" s="66">
        <f>IF(C161="","-",SUBTOTAL(3,C$32:C161))</f>
        <v>18</v>
      </c>
      <c r="B161" s="66">
        <f>IF(C161="","-",SUBTOTAL(3,$C$3:C161))</f>
        <v>42</v>
      </c>
      <c r="C161" s="224" t="s">
        <v>157</v>
      </c>
      <c r="D161" s="225" t="s">
        <v>477</v>
      </c>
      <c r="E161" s="226" t="s">
        <v>306</v>
      </c>
      <c r="F161" s="225" t="s">
        <v>307</v>
      </c>
      <c r="G161" s="224" t="s">
        <v>308</v>
      </c>
      <c r="H161" s="226" t="s">
        <v>204</v>
      </c>
      <c r="I161" s="226"/>
      <c r="J161" s="228"/>
      <c r="K161" s="228"/>
      <c r="L161" s="229"/>
      <c r="M161" s="306">
        <v>46183</v>
      </c>
    </row>
    <row r="162" spans="1:14" x14ac:dyDescent="0.25">
      <c r="A162" s="66">
        <f>IF(C162="","-",SUBTOTAL(3,C$32:C162))</f>
        <v>19</v>
      </c>
      <c r="B162" s="66">
        <f>IF(C162="","-",SUBTOTAL(3,$C$3:C162))</f>
        <v>43</v>
      </c>
      <c r="C162" s="224" t="s">
        <v>158</v>
      </c>
      <c r="D162" s="225" t="s">
        <v>478</v>
      </c>
      <c r="E162" s="226" t="s">
        <v>306</v>
      </c>
      <c r="F162" s="225" t="s">
        <v>325</v>
      </c>
      <c r="G162" s="224" t="s">
        <v>308</v>
      </c>
      <c r="H162" s="226" t="s">
        <v>204</v>
      </c>
      <c r="I162" s="226"/>
      <c r="J162" s="228"/>
      <c r="K162" s="228"/>
      <c r="L162" s="229"/>
      <c r="M162" s="306">
        <v>46184</v>
      </c>
    </row>
    <row r="163" spans="1:14" s="262" customFormat="1" x14ac:dyDescent="0.25">
      <c r="A163" s="253" t="str">
        <f>IF(C163="","-",SUBTOTAL(3,C$32:C163))</f>
        <v>-</v>
      </c>
      <c r="B163" s="253" t="str">
        <f>IF(C163="","-",SUBTOTAL(3,$C$3:C163))</f>
        <v>-</v>
      </c>
      <c r="C163" s="254"/>
      <c r="D163" s="256" t="s">
        <v>479</v>
      </c>
      <c r="E163" s="255" t="s">
        <v>306</v>
      </c>
      <c r="F163" s="256" t="s">
        <v>311</v>
      </c>
      <c r="G163" s="254" t="s">
        <v>308</v>
      </c>
      <c r="H163" s="255" t="s">
        <v>204</v>
      </c>
      <c r="I163" s="255"/>
      <c r="J163" s="258"/>
      <c r="K163" s="258"/>
      <c r="L163" s="259"/>
      <c r="M163" s="307">
        <v>46184</v>
      </c>
      <c r="N163" s="261"/>
    </row>
    <row r="164" spans="1:14" x14ac:dyDescent="0.25">
      <c r="A164" s="66">
        <f>IF(C164="","-",SUBTOTAL(3,C$32:C164))</f>
        <v>20</v>
      </c>
      <c r="B164" s="66">
        <f>IF(C164="","-",SUBTOTAL(3,$C$3:C164))</f>
        <v>44</v>
      </c>
      <c r="C164" s="224" t="s">
        <v>159</v>
      </c>
      <c r="D164" s="225" t="s">
        <v>480</v>
      </c>
      <c r="E164" s="226" t="s">
        <v>306</v>
      </c>
      <c r="F164" s="225" t="s">
        <v>307</v>
      </c>
      <c r="G164" s="224" t="s">
        <v>308</v>
      </c>
      <c r="H164" s="226" t="s">
        <v>204</v>
      </c>
      <c r="I164" s="226"/>
      <c r="J164" s="228"/>
      <c r="K164" s="228"/>
      <c r="L164" s="229"/>
      <c r="M164" s="306">
        <v>46184</v>
      </c>
    </row>
    <row r="165" spans="1:14" x14ac:dyDescent="0.25">
      <c r="A165" s="66">
        <f>IF(C165="","-",SUBTOTAL(3,C$32:C165))</f>
        <v>21</v>
      </c>
      <c r="B165" s="66">
        <f>IF(C165="","-",SUBTOTAL(3,$C$3:C165))</f>
        <v>45</v>
      </c>
      <c r="C165" s="224" t="s">
        <v>160</v>
      </c>
      <c r="D165" s="342" t="s">
        <v>161</v>
      </c>
      <c r="E165" s="226" t="s">
        <v>306</v>
      </c>
      <c r="F165" s="225" t="s">
        <v>316</v>
      </c>
      <c r="G165" s="224" t="s">
        <v>308</v>
      </c>
      <c r="H165" s="226" t="s">
        <v>204</v>
      </c>
      <c r="I165" s="226"/>
      <c r="J165" s="228"/>
      <c r="K165" s="228"/>
      <c r="L165" s="229"/>
      <c r="M165" s="306">
        <v>46199</v>
      </c>
    </row>
    <row r="166" spans="1:14" x14ac:dyDescent="0.25">
      <c r="A166" s="66">
        <f>IF(C166="","-",SUBTOTAL(3,C$32:C166))</f>
        <v>22</v>
      </c>
      <c r="B166" s="66">
        <f>IF(C166="","-",SUBTOTAL(3,$C$3:C166))</f>
        <v>46</v>
      </c>
      <c r="C166" s="224" t="s">
        <v>162</v>
      </c>
      <c r="D166" s="342" t="s">
        <v>163</v>
      </c>
      <c r="E166" s="226" t="s">
        <v>306</v>
      </c>
      <c r="F166" s="225" t="s">
        <v>325</v>
      </c>
      <c r="G166" s="224" t="s">
        <v>308</v>
      </c>
      <c r="H166" s="226" t="s">
        <v>204</v>
      </c>
      <c r="I166" s="226"/>
      <c r="J166" s="228"/>
      <c r="K166" s="228"/>
      <c r="L166" s="229"/>
      <c r="M166" s="306">
        <v>46199</v>
      </c>
    </row>
    <row r="167" spans="1:14" s="262" customFormat="1" x14ac:dyDescent="0.25">
      <c r="A167" s="253" t="str">
        <f>IF(C167="","-",SUBTOTAL(3,C$32:C167))</f>
        <v>-</v>
      </c>
      <c r="B167" s="253" t="str">
        <f>IF(C167="","-",SUBTOTAL(3,$C$3:C167))</f>
        <v>-</v>
      </c>
      <c r="C167" s="254"/>
      <c r="D167" s="351" t="s">
        <v>481</v>
      </c>
      <c r="E167" s="255" t="s">
        <v>306</v>
      </c>
      <c r="F167" s="256" t="s">
        <v>316</v>
      </c>
      <c r="G167" s="254" t="s">
        <v>308</v>
      </c>
      <c r="H167" s="255" t="s">
        <v>204</v>
      </c>
      <c r="I167" s="226"/>
      <c r="J167" s="228"/>
      <c r="K167" s="228"/>
      <c r="L167" s="229"/>
      <c r="M167" s="307">
        <v>46199</v>
      </c>
      <c r="N167" s="261"/>
    </row>
    <row r="168" spans="1:14" s="262" customFormat="1" x14ac:dyDescent="0.25">
      <c r="A168" s="253" t="str">
        <f>IF(C168="","-",SUBTOTAL(3,C$32:C168))</f>
        <v>-</v>
      </c>
      <c r="B168" s="253" t="str">
        <f>IF(C168="","-",SUBTOTAL(3,$C$3:C168))</f>
        <v>-</v>
      </c>
      <c r="C168" s="254"/>
      <c r="D168" s="351" t="s">
        <v>482</v>
      </c>
      <c r="E168" s="255" t="s">
        <v>306</v>
      </c>
      <c r="F168" s="256" t="s">
        <v>325</v>
      </c>
      <c r="G168" s="254" t="s">
        <v>308</v>
      </c>
      <c r="H168" s="255" t="s">
        <v>204</v>
      </c>
      <c r="I168" s="226"/>
      <c r="J168" s="228"/>
      <c r="K168" s="228"/>
      <c r="L168" s="229"/>
      <c r="M168" s="307">
        <v>46199</v>
      </c>
      <c r="N168" s="261"/>
    </row>
    <row r="169" spans="1:14" s="262" customFormat="1" x14ac:dyDescent="0.25">
      <c r="A169" s="253" t="str">
        <f>IF(C169="","-",SUBTOTAL(3,C$32:C169))</f>
        <v>-</v>
      </c>
      <c r="B169" s="253" t="str">
        <f>IF(C169="","-",SUBTOTAL(3,$C$3:C169))</f>
        <v>-</v>
      </c>
      <c r="C169" s="254"/>
      <c r="D169" s="351" t="s">
        <v>483</v>
      </c>
      <c r="E169" s="255" t="s">
        <v>306</v>
      </c>
      <c r="F169" s="256" t="s">
        <v>316</v>
      </c>
      <c r="G169" s="254" t="s">
        <v>308</v>
      </c>
      <c r="H169" s="255" t="s">
        <v>204</v>
      </c>
      <c r="I169" s="226"/>
      <c r="J169" s="228"/>
      <c r="K169" s="228"/>
      <c r="L169" s="229"/>
      <c r="M169" s="307">
        <v>46199</v>
      </c>
      <c r="N169" s="261"/>
    </row>
    <row r="170" spans="1:14" x14ac:dyDescent="0.25">
      <c r="A170" s="66">
        <f>IF(C170="","-",SUBTOTAL(3,C$32:C170))</f>
        <v>23</v>
      </c>
      <c r="B170" s="66">
        <f>IF(C170="","-",SUBTOTAL(3,$C$3:C170))</f>
        <v>47</v>
      </c>
      <c r="C170" s="224" t="s">
        <v>164</v>
      </c>
      <c r="D170" s="342" t="s">
        <v>165</v>
      </c>
      <c r="E170" s="226" t="s">
        <v>306</v>
      </c>
      <c r="F170" s="225" t="s">
        <v>307</v>
      </c>
      <c r="G170" s="224" t="s">
        <v>308</v>
      </c>
      <c r="H170" s="226" t="s">
        <v>204</v>
      </c>
      <c r="I170" s="226"/>
      <c r="J170" s="228"/>
      <c r="K170" s="228"/>
      <c r="L170" s="229"/>
      <c r="M170" s="306">
        <v>46202</v>
      </c>
    </row>
    <row r="171" spans="1:14" s="262" customFormat="1" x14ac:dyDescent="0.25">
      <c r="A171" s="253" t="str">
        <f>IF(C171="","-",SUBTOTAL(3,C$32:C171))</f>
        <v>-</v>
      </c>
      <c r="B171" s="253" t="str">
        <f>IF(C171="","-",SUBTOTAL(3,$C$3:C171))</f>
        <v>-</v>
      </c>
      <c r="C171" s="254"/>
      <c r="D171" s="351" t="s">
        <v>484</v>
      </c>
      <c r="E171" s="255" t="s">
        <v>306</v>
      </c>
      <c r="F171" s="256" t="s">
        <v>307</v>
      </c>
      <c r="G171" s="254" t="s">
        <v>308</v>
      </c>
      <c r="H171" s="255" t="s">
        <v>204</v>
      </c>
      <c r="I171" s="226"/>
      <c r="J171" s="228"/>
      <c r="K171" s="228"/>
      <c r="L171" s="229"/>
      <c r="M171" s="307">
        <v>46202</v>
      </c>
      <c r="N171" s="261"/>
    </row>
    <row r="172" spans="1:14" s="262" customFormat="1" x14ac:dyDescent="0.25">
      <c r="A172" s="253" t="str">
        <f>IF(C172="","-",SUBTOTAL(3,C$32:C172))</f>
        <v>-</v>
      </c>
      <c r="B172" s="253" t="str">
        <f>IF(C172="","-",SUBTOTAL(3,$C$3:C172))</f>
        <v>-</v>
      </c>
      <c r="C172" s="254"/>
      <c r="D172" s="351" t="s">
        <v>485</v>
      </c>
      <c r="E172" s="255" t="s">
        <v>306</v>
      </c>
      <c r="F172" s="256" t="s">
        <v>307</v>
      </c>
      <c r="G172" s="254" t="s">
        <v>308</v>
      </c>
      <c r="H172" s="255" t="s">
        <v>204</v>
      </c>
      <c r="I172" s="226"/>
      <c r="J172" s="228"/>
      <c r="K172" s="228"/>
      <c r="L172" s="229"/>
      <c r="M172" s="307">
        <v>46202</v>
      </c>
      <c r="N172" s="261"/>
    </row>
    <row r="173" spans="1:14" s="262" customFormat="1" x14ac:dyDescent="0.25">
      <c r="A173" s="253" t="str">
        <f>IF(C173="","-",SUBTOTAL(3,C$32:C173))</f>
        <v>-</v>
      </c>
      <c r="B173" s="253" t="str">
        <f>IF(C173="","-",SUBTOTAL(3,$C$3:C173))</f>
        <v>-</v>
      </c>
      <c r="C173" s="254"/>
      <c r="D173" s="351" t="s">
        <v>486</v>
      </c>
      <c r="E173" s="255" t="s">
        <v>306</v>
      </c>
      <c r="F173" s="256" t="s">
        <v>307</v>
      </c>
      <c r="G173" s="254" t="s">
        <v>308</v>
      </c>
      <c r="H173" s="255" t="s">
        <v>204</v>
      </c>
      <c r="I173" s="226"/>
      <c r="J173" s="228"/>
      <c r="K173" s="228"/>
      <c r="L173" s="229"/>
      <c r="M173" s="307">
        <v>46202</v>
      </c>
      <c r="N173" s="261"/>
    </row>
    <row r="174" spans="1:14" x14ac:dyDescent="0.25">
      <c r="A174" s="66">
        <f>IF(C174="","-",SUBTOTAL(3,C$32:C174))</f>
        <v>24</v>
      </c>
      <c r="B174" s="66">
        <f>IF(C174="","-",SUBTOTAL(3,$C$3:C174))</f>
        <v>48</v>
      </c>
      <c r="C174" s="224" t="s">
        <v>166</v>
      </c>
      <c r="D174" s="342" t="s">
        <v>167</v>
      </c>
      <c r="E174" s="226" t="s">
        <v>306</v>
      </c>
      <c r="F174" s="225" t="s">
        <v>307</v>
      </c>
      <c r="G174" s="224" t="s">
        <v>308</v>
      </c>
      <c r="H174" s="226" t="s">
        <v>204</v>
      </c>
      <c r="I174" s="226"/>
      <c r="J174" s="228"/>
      <c r="K174" s="228"/>
      <c r="L174" s="229"/>
      <c r="M174" s="306">
        <v>46202</v>
      </c>
    </row>
    <row r="175" spans="1:14" s="262" customFormat="1" x14ac:dyDescent="0.25">
      <c r="A175" s="253" t="str">
        <f>IF(C175="","-",SUBTOTAL(3,C$32:C175))</f>
        <v>-</v>
      </c>
      <c r="B175" s="253" t="str">
        <f>IF(C175="","-",SUBTOTAL(3,$C$3:C175))</f>
        <v>-</v>
      </c>
      <c r="C175" s="254"/>
      <c r="D175" s="351" t="s">
        <v>487</v>
      </c>
      <c r="E175" s="255" t="s">
        <v>306</v>
      </c>
      <c r="F175" s="256" t="s">
        <v>307</v>
      </c>
      <c r="G175" s="254" t="s">
        <v>308</v>
      </c>
      <c r="H175" s="255" t="s">
        <v>204</v>
      </c>
      <c r="I175" s="226"/>
      <c r="J175" s="228"/>
      <c r="K175" s="228"/>
      <c r="L175" s="229"/>
      <c r="M175" s="307">
        <v>46202</v>
      </c>
      <c r="N175" s="261"/>
    </row>
    <row r="176" spans="1:14" s="262" customFormat="1" x14ac:dyDescent="0.25">
      <c r="A176" s="253" t="str">
        <f>IF(C176="","-",SUBTOTAL(3,C$32:C176))</f>
        <v>-</v>
      </c>
      <c r="B176" s="253" t="str">
        <f>IF(C176="","-",SUBTOTAL(3,$C$3:C176))</f>
        <v>-</v>
      </c>
      <c r="C176" s="254"/>
      <c r="D176" s="351" t="s">
        <v>488</v>
      </c>
      <c r="E176" s="255" t="s">
        <v>306</v>
      </c>
      <c r="F176" s="256" t="s">
        <v>307</v>
      </c>
      <c r="G176" s="254" t="s">
        <v>308</v>
      </c>
      <c r="H176" s="255" t="s">
        <v>204</v>
      </c>
      <c r="I176" s="226"/>
      <c r="J176" s="228"/>
      <c r="K176" s="228"/>
      <c r="L176" s="229"/>
      <c r="M176" s="307">
        <v>46202</v>
      </c>
      <c r="N176" s="261"/>
    </row>
    <row r="177" spans="1:14" x14ac:dyDescent="0.25">
      <c r="A177" s="66">
        <f>IF(C177="","-",SUBTOTAL(3,C$32:C177))</f>
        <v>25</v>
      </c>
      <c r="B177" s="66">
        <f>IF(C177="","-",SUBTOTAL(3,$C$3:C177))</f>
        <v>49</v>
      </c>
      <c r="C177" s="224" t="s">
        <v>168</v>
      </c>
      <c r="D177" s="342" t="s">
        <v>169</v>
      </c>
      <c r="E177" s="226" t="s">
        <v>306</v>
      </c>
      <c r="F177" s="225" t="s">
        <v>325</v>
      </c>
      <c r="G177" s="224" t="s">
        <v>308</v>
      </c>
      <c r="H177" s="226" t="s">
        <v>204</v>
      </c>
      <c r="I177" s="226"/>
      <c r="J177" s="228"/>
      <c r="K177" s="228"/>
      <c r="L177" s="229"/>
      <c r="M177" s="306">
        <v>46202</v>
      </c>
    </row>
    <row r="178" spans="1:14" x14ac:dyDescent="0.25">
      <c r="A178" s="66">
        <f>IF(C178="","-",SUBTOTAL(3,C$32:C178))</f>
        <v>26</v>
      </c>
      <c r="B178" s="66">
        <f>IF(C178="","-",SUBTOTAL(3,$C$3:C178))</f>
        <v>50</v>
      </c>
      <c r="C178" s="224" t="s">
        <v>170</v>
      </c>
      <c r="D178" s="342" t="s">
        <v>171</v>
      </c>
      <c r="E178" s="226" t="s">
        <v>306</v>
      </c>
      <c r="F178" s="225" t="s">
        <v>325</v>
      </c>
      <c r="G178" s="224" t="s">
        <v>308</v>
      </c>
      <c r="H178" s="226" t="s">
        <v>204</v>
      </c>
      <c r="I178" s="226"/>
      <c r="J178" s="228"/>
      <c r="K178" s="228"/>
      <c r="L178" s="229"/>
      <c r="M178" s="306">
        <v>46202</v>
      </c>
    </row>
    <row r="179" spans="1:14" x14ac:dyDescent="0.25">
      <c r="A179" s="66">
        <f>IF(C179="","-",SUBTOTAL(3,C$32:C179))</f>
        <v>27</v>
      </c>
      <c r="B179" s="66">
        <f>IF(C179="","-",SUBTOTAL(3,$C$3:C179))</f>
        <v>51</v>
      </c>
      <c r="C179" s="224" t="s">
        <v>172</v>
      </c>
      <c r="D179" s="342" t="s">
        <v>173</v>
      </c>
      <c r="E179" s="226" t="s">
        <v>306</v>
      </c>
      <c r="F179" s="225" t="s">
        <v>325</v>
      </c>
      <c r="G179" s="224" t="s">
        <v>308</v>
      </c>
      <c r="H179" s="226" t="s">
        <v>204</v>
      </c>
      <c r="I179" s="226"/>
      <c r="J179" s="228"/>
      <c r="K179" s="228"/>
      <c r="L179" s="229"/>
      <c r="M179" s="306">
        <v>46202</v>
      </c>
    </row>
    <row r="180" spans="1:14" s="262" customFormat="1" x14ac:dyDescent="0.25">
      <c r="A180" s="253" t="str">
        <f>IF(C180="","-",SUBTOTAL(3,C$32:C180))</f>
        <v>-</v>
      </c>
      <c r="B180" s="253" t="str">
        <f>IF(C180="","-",SUBTOTAL(3,$C$3:C180))</f>
        <v>-</v>
      </c>
      <c r="C180" s="254"/>
      <c r="D180" s="351" t="s">
        <v>174</v>
      </c>
      <c r="E180" s="255" t="s">
        <v>306</v>
      </c>
      <c r="F180" s="256" t="s">
        <v>325</v>
      </c>
      <c r="G180" s="254" t="s">
        <v>308</v>
      </c>
      <c r="H180" s="255" t="s">
        <v>204</v>
      </c>
      <c r="I180" s="255"/>
      <c r="J180" s="258"/>
      <c r="K180" s="258"/>
      <c r="L180" s="259"/>
      <c r="M180" s="307">
        <v>46202</v>
      </c>
      <c r="N180" s="261"/>
    </row>
    <row r="181" spans="1:14" x14ac:dyDescent="0.25">
      <c r="A181" s="66">
        <f>IF(C181="","-",SUBTOTAL(3,C$32:C181))</f>
        <v>28</v>
      </c>
      <c r="B181" s="66">
        <f>IF(C181="","-",SUBTOTAL(3,$C$3:C181))</f>
        <v>52</v>
      </c>
      <c r="C181" s="224" t="s">
        <v>175</v>
      </c>
      <c r="D181" s="342" t="s">
        <v>176</v>
      </c>
      <c r="E181" s="226" t="s">
        <v>306</v>
      </c>
      <c r="F181" s="225" t="s">
        <v>325</v>
      </c>
      <c r="G181" s="224" t="s">
        <v>308</v>
      </c>
      <c r="H181" s="226" t="s">
        <v>204</v>
      </c>
      <c r="I181" s="226"/>
      <c r="J181" s="228"/>
      <c r="K181" s="228"/>
      <c r="L181" s="229"/>
      <c r="M181" s="306">
        <v>46202</v>
      </c>
    </row>
    <row r="182" spans="1:14" x14ac:dyDescent="0.25">
      <c r="A182" s="66">
        <f>IF(C182="","-",SUBTOTAL(3,C$32:C182))</f>
        <v>29</v>
      </c>
      <c r="B182" s="66">
        <f>IF(C182="","-",SUBTOTAL(3,$C$3:C182))</f>
        <v>53</v>
      </c>
      <c r="C182" s="224" t="s">
        <v>177</v>
      </c>
      <c r="D182" s="342" t="s">
        <v>178</v>
      </c>
      <c r="E182" s="226" t="s">
        <v>306</v>
      </c>
      <c r="F182" s="225" t="s">
        <v>316</v>
      </c>
      <c r="G182" s="224" t="s">
        <v>308</v>
      </c>
      <c r="H182" s="226" t="s">
        <v>204</v>
      </c>
      <c r="I182" s="226"/>
      <c r="J182" s="228"/>
      <c r="K182" s="228"/>
      <c r="L182" s="229"/>
      <c r="M182" s="306">
        <v>46202</v>
      </c>
    </row>
    <row r="183" spans="1:14" s="262" customFormat="1" x14ac:dyDescent="0.25">
      <c r="A183" s="253" t="str">
        <f>IF(C183="","-",SUBTOTAL(3,C$32:C183))</f>
        <v>-</v>
      </c>
      <c r="B183" s="253" t="str">
        <f>IF(C183="","-",SUBTOTAL(3,$C$3:C183))</f>
        <v>-</v>
      </c>
      <c r="C183" s="254"/>
      <c r="D183" s="351" t="s">
        <v>179</v>
      </c>
      <c r="E183" s="255" t="s">
        <v>306</v>
      </c>
      <c r="F183" s="256" t="s">
        <v>325</v>
      </c>
      <c r="G183" s="254" t="s">
        <v>308</v>
      </c>
      <c r="H183" s="255" t="s">
        <v>204</v>
      </c>
      <c r="I183" s="255"/>
      <c r="J183" s="258"/>
      <c r="K183" s="258"/>
      <c r="L183" s="259"/>
      <c r="M183" s="307">
        <v>46202</v>
      </c>
      <c r="N183" s="261"/>
    </row>
    <row r="184" spans="1:14" s="262" customFormat="1" x14ac:dyDescent="0.25">
      <c r="A184" s="253" t="str">
        <f>IF(C184="","-",SUBTOTAL(3,C$32:C184))</f>
        <v>-</v>
      </c>
      <c r="B184" s="253" t="str">
        <f>IF(C184="","-",SUBTOTAL(3,$C$3:C184))</f>
        <v>-</v>
      </c>
      <c r="C184" s="254"/>
      <c r="D184" s="256" t="s">
        <v>489</v>
      </c>
      <c r="E184" s="255" t="s">
        <v>306</v>
      </c>
      <c r="F184" s="256" t="s">
        <v>316</v>
      </c>
      <c r="G184" s="254" t="s">
        <v>308</v>
      </c>
      <c r="H184" s="255" t="s">
        <v>204</v>
      </c>
      <c r="I184" s="226"/>
      <c r="J184" s="228"/>
      <c r="K184" s="228"/>
      <c r="L184" s="229"/>
      <c r="M184" s="307">
        <v>46204</v>
      </c>
      <c r="N184" s="261"/>
    </row>
    <row r="185" spans="1:14" s="262" customFormat="1" x14ac:dyDescent="0.25">
      <c r="A185" s="253" t="str">
        <f>IF(C185="","-",SUBTOTAL(3,C$32:C185))</f>
        <v>-</v>
      </c>
      <c r="B185" s="253" t="str">
        <f>IF(C185="","-",SUBTOTAL(3,$C$3:C185))</f>
        <v>-</v>
      </c>
      <c r="C185" s="254"/>
      <c r="D185" s="256" t="s">
        <v>490</v>
      </c>
      <c r="E185" s="255" t="s">
        <v>306</v>
      </c>
      <c r="F185" s="256" t="s">
        <v>307</v>
      </c>
      <c r="G185" s="254" t="s">
        <v>308</v>
      </c>
      <c r="H185" s="255" t="s">
        <v>204</v>
      </c>
      <c r="I185" s="226"/>
      <c r="J185" s="228"/>
      <c r="K185" s="228"/>
      <c r="L185" s="229"/>
      <c r="M185" s="307">
        <v>46204</v>
      </c>
      <c r="N185" s="261"/>
    </row>
    <row r="186" spans="1:14" s="262" customFormat="1" x14ac:dyDescent="0.25">
      <c r="A186" s="253" t="str">
        <f>IF(C186="","-",SUBTOTAL(3,C$32:C186))</f>
        <v>-</v>
      </c>
      <c r="B186" s="253" t="str">
        <f>IF(C186="","-",SUBTOTAL(3,$C$3:C186))</f>
        <v>-</v>
      </c>
      <c r="C186" s="254"/>
      <c r="D186" s="256" t="s">
        <v>491</v>
      </c>
      <c r="E186" s="255" t="s">
        <v>306</v>
      </c>
      <c r="F186" s="256" t="s">
        <v>316</v>
      </c>
      <c r="G186" s="254" t="s">
        <v>308</v>
      </c>
      <c r="H186" s="255" t="s">
        <v>204</v>
      </c>
      <c r="I186" s="255"/>
      <c r="J186" s="258"/>
      <c r="K186" s="258"/>
      <c r="L186" s="259"/>
      <c r="M186" s="307">
        <v>46204</v>
      </c>
      <c r="N186" s="261"/>
    </row>
    <row r="187" spans="1:14" s="262" customFormat="1" x14ac:dyDescent="0.25">
      <c r="A187" s="253" t="str">
        <f>IF(C187="","-",SUBTOTAL(3,C$32:C187))</f>
        <v>-</v>
      </c>
      <c r="B187" s="253" t="str">
        <f>IF(C187="","-",SUBTOTAL(3,$C$3:C187))</f>
        <v>-</v>
      </c>
      <c r="C187" s="254"/>
      <c r="D187" s="256" t="s">
        <v>492</v>
      </c>
      <c r="E187" s="255" t="s">
        <v>306</v>
      </c>
      <c r="F187" s="256" t="s">
        <v>316</v>
      </c>
      <c r="G187" s="254" t="s">
        <v>308</v>
      </c>
      <c r="H187" s="255" t="s">
        <v>204</v>
      </c>
      <c r="I187" s="255"/>
      <c r="J187" s="258"/>
      <c r="K187" s="258"/>
      <c r="L187" s="259"/>
      <c r="M187" s="307">
        <v>46204</v>
      </c>
      <c r="N187" s="261"/>
    </row>
    <row r="188" spans="1:14" s="262" customFormat="1" x14ac:dyDescent="0.25">
      <c r="A188" s="253" t="str">
        <f>IF(C188="","-",SUBTOTAL(3,C$32:C188))</f>
        <v>-</v>
      </c>
      <c r="B188" s="253" t="str">
        <f>IF(C188="","-",SUBTOTAL(3,$C$3:C188))</f>
        <v>-</v>
      </c>
      <c r="C188" s="254"/>
      <c r="D188" s="256" t="s">
        <v>493</v>
      </c>
      <c r="E188" s="255" t="s">
        <v>306</v>
      </c>
      <c r="F188" s="256" t="s">
        <v>307</v>
      </c>
      <c r="G188" s="254" t="s">
        <v>308</v>
      </c>
      <c r="H188" s="255" t="s">
        <v>204</v>
      </c>
      <c r="I188" s="255"/>
      <c r="J188" s="258"/>
      <c r="K188" s="258"/>
      <c r="L188" s="259"/>
      <c r="M188" s="307">
        <v>46204</v>
      </c>
      <c r="N188" s="261"/>
    </row>
    <row r="189" spans="1:14" x14ac:dyDescent="0.25">
      <c r="A189" s="66">
        <f>IF(C189="","-",SUBTOTAL(3,C$32:C189))</f>
        <v>30</v>
      </c>
      <c r="B189" s="66">
        <f>IF(C189="","-",SUBTOTAL(3,$C$3:C189))</f>
        <v>54</v>
      </c>
      <c r="C189" s="224" t="s">
        <v>180</v>
      </c>
      <c r="D189" s="225" t="s">
        <v>181</v>
      </c>
      <c r="E189" s="226" t="s">
        <v>306</v>
      </c>
      <c r="F189" s="225" t="s">
        <v>307</v>
      </c>
      <c r="G189" s="224" t="s">
        <v>308</v>
      </c>
      <c r="H189" s="226" t="s">
        <v>204</v>
      </c>
      <c r="I189" s="226"/>
      <c r="J189" s="228"/>
      <c r="K189" s="228"/>
      <c r="L189" s="229"/>
      <c r="M189" s="306">
        <v>46204</v>
      </c>
    </row>
    <row r="190" spans="1:14" x14ac:dyDescent="0.25">
      <c r="A190" s="66">
        <f>IF(C190="","-",SUBTOTAL(3,C$32:C190))</f>
        <v>31</v>
      </c>
      <c r="B190" s="66">
        <f>IF(C190="","-",SUBTOTAL(3,$C$3:C190))</f>
        <v>55</v>
      </c>
      <c r="C190" s="224" t="s">
        <v>182</v>
      </c>
      <c r="D190" s="225" t="s">
        <v>183</v>
      </c>
      <c r="E190" s="226" t="s">
        <v>306</v>
      </c>
      <c r="F190" s="225" t="s">
        <v>307</v>
      </c>
      <c r="G190" s="224" t="s">
        <v>308</v>
      </c>
      <c r="H190" s="226" t="s">
        <v>204</v>
      </c>
      <c r="I190" s="226"/>
      <c r="J190" s="228"/>
      <c r="K190" s="228"/>
      <c r="L190" s="229"/>
      <c r="M190" s="306">
        <v>46204</v>
      </c>
    </row>
    <row r="191" spans="1:14" s="262" customFormat="1" x14ac:dyDescent="0.25">
      <c r="A191" s="253" t="str">
        <f>IF(C191="","-",SUBTOTAL(3,C$32:C191))</f>
        <v>-</v>
      </c>
      <c r="B191" s="253" t="str">
        <f>IF(C191="","-",SUBTOTAL(3,$C$3:C191))</f>
        <v>-</v>
      </c>
      <c r="C191" s="254"/>
      <c r="D191" s="256" t="s">
        <v>185</v>
      </c>
      <c r="E191" s="255" t="s">
        <v>306</v>
      </c>
      <c r="F191" s="256" t="s">
        <v>307</v>
      </c>
      <c r="G191" s="254" t="s">
        <v>308</v>
      </c>
      <c r="H191" s="255" t="s">
        <v>204</v>
      </c>
      <c r="I191" s="255"/>
      <c r="J191" s="258"/>
      <c r="K191" s="258"/>
      <c r="L191" s="259"/>
      <c r="M191" s="307">
        <v>46205</v>
      </c>
      <c r="N191" s="261"/>
    </row>
    <row r="192" spans="1:14" x14ac:dyDescent="0.25">
      <c r="A192" s="66">
        <f>IF(C192="","-",SUBTOTAL(3,C$32:C192))</f>
        <v>32</v>
      </c>
      <c r="B192" s="66">
        <f>IF(C192="","-",SUBTOTAL(3,$C$3:C192))</f>
        <v>56</v>
      </c>
      <c r="C192" s="224" t="s">
        <v>186</v>
      </c>
      <c r="D192" s="225" t="s">
        <v>187</v>
      </c>
      <c r="E192" s="226" t="s">
        <v>306</v>
      </c>
      <c r="F192" s="225" t="s">
        <v>307</v>
      </c>
      <c r="G192" s="224" t="s">
        <v>308</v>
      </c>
      <c r="H192" s="226" t="s">
        <v>204</v>
      </c>
      <c r="I192" s="226"/>
      <c r="J192" s="228"/>
      <c r="K192" s="228"/>
      <c r="L192" s="229"/>
      <c r="M192" s="306">
        <v>46205</v>
      </c>
    </row>
    <row r="193" spans="1:13" x14ac:dyDescent="0.25">
      <c r="A193" s="66">
        <f>IF(C193="","-",SUBTOTAL(3,C$32:C193))</f>
        <v>33</v>
      </c>
      <c r="B193" s="66">
        <f>IF(C193="","-",SUBTOTAL(3,$C$3:C193))</f>
        <v>57</v>
      </c>
      <c r="C193" s="224" t="s">
        <v>609</v>
      </c>
      <c r="D193" s="225" t="s">
        <v>610</v>
      </c>
      <c r="E193" s="226" t="s">
        <v>306</v>
      </c>
      <c r="F193" s="225" t="s">
        <v>316</v>
      </c>
      <c r="G193" s="224" t="s">
        <v>308</v>
      </c>
      <c r="H193" s="226" t="s">
        <v>204</v>
      </c>
      <c r="I193" s="226"/>
      <c r="J193" s="228"/>
      <c r="K193" s="228"/>
      <c r="L193" s="229"/>
      <c r="M193" s="306">
        <v>46216</v>
      </c>
    </row>
    <row r="194" spans="1:13" x14ac:dyDescent="0.25">
      <c r="A194" s="66">
        <f>IF(C194="","-",SUBTOTAL(3,C$32:C194))</f>
        <v>34</v>
      </c>
      <c r="B194" s="66">
        <f>IF(C194="","-",SUBTOTAL(3,$C$3:C194))</f>
        <v>58</v>
      </c>
      <c r="C194" s="224" t="s">
        <v>611</v>
      </c>
      <c r="D194" s="225" t="s">
        <v>612</v>
      </c>
      <c r="E194" s="226" t="s">
        <v>306</v>
      </c>
      <c r="F194" s="225" t="s">
        <v>316</v>
      </c>
      <c r="G194" s="224" t="s">
        <v>308</v>
      </c>
      <c r="H194" s="226" t="s">
        <v>204</v>
      </c>
      <c r="I194" s="226"/>
      <c r="J194" s="228"/>
      <c r="K194" s="228"/>
      <c r="L194" s="229"/>
      <c r="M194" s="306">
        <v>46216</v>
      </c>
    </row>
    <row r="195" spans="1:13" x14ac:dyDescent="0.25">
      <c r="A195" s="66" t="str">
        <f>IF(C195="","-",SUBTOTAL(3,C$32:C195))</f>
        <v>-</v>
      </c>
      <c r="B195" s="66" t="str">
        <f>IF(C195="","-",SUBTOTAL(3,$C$3:C195))</f>
        <v>-</v>
      </c>
    </row>
    <row r="196" spans="1:13" x14ac:dyDescent="0.25">
      <c r="A196" s="66" t="str">
        <f>IF(C196="","-",SUBTOTAL(3,C$32:C196))</f>
        <v>-</v>
      </c>
      <c r="B196" s="66" t="str">
        <f>IF(C196="","-",SUBTOTAL(3,$C$3:C196))</f>
        <v>-</v>
      </c>
    </row>
    <row r="197" spans="1:13" x14ac:dyDescent="0.25">
      <c r="A197" s="66" t="str">
        <f>IF(C197="","-",SUBTOTAL(3,C$32:C197))</f>
        <v>-</v>
      </c>
      <c r="B197" s="66" t="str">
        <f>IF(C197="","-",SUBTOTAL(3,$C$3:C197))</f>
        <v>-</v>
      </c>
    </row>
    <row r="198" spans="1:13" x14ac:dyDescent="0.25">
      <c r="A198" s="66" t="str">
        <f>IF(C198="","-",SUBTOTAL(3,C$32:C198))</f>
        <v>-</v>
      </c>
      <c r="B198" s="66" t="str">
        <f>IF(C198="","-",SUBTOTAL(3,$C$3:C198))</f>
        <v>-</v>
      </c>
    </row>
    <row r="199" spans="1:13" x14ac:dyDescent="0.25">
      <c r="A199" s="66" t="str">
        <f>IF(C199="","-",SUBTOTAL(3,C$32:C199))</f>
        <v>-</v>
      </c>
      <c r="B199" s="66" t="str">
        <f>IF(C199="","-",SUBTOTAL(3,$C$3:C199))</f>
        <v>-</v>
      </c>
    </row>
    <row r="200" spans="1:13" x14ac:dyDescent="0.25">
      <c r="A200" s="66" t="str">
        <f>IF(C200="","-",SUBTOTAL(3,C$32:C200))</f>
        <v>-</v>
      </c>
      <c r="B200" s="66" t="str">
        <f>IF(C200="","-",SUBTOTAL(3,$C$3:C200))</f>
        <v>-</v>
      </c>
    </row>
    <row r="201" spans="1:13" x14ac:dyDescent="0.25">
      <c r="A201" s="66" t="str">
        <f>IF(C201="","-",SUBTOTAL(3,C$32:C201))</f>
        <v>-</v>
      </c>
      <c r="B201" s="66" t="str">
        <f>IF(C201="","-",SUBTOTAL(3,$C$3:C201))</f>
        <v>-</v>
      </c>
    </row>
    <row r="202" spans="1:13" x14ac:dyDescent="0.25">
      <c r="A202" s="66" t="str">
        <f>IF(C202="","-",SUBTOTAL(3,C$32:C202))</f>
        <v>-</v>
      </c>
      <c r="B202" s="66" t="str">
        <f>IF(C202="","-",SUBTOTAL(3,$C$3:C202))</f>
        <v>-</v>
      </c>
    </row>
    <row r="203" spans="1:13" x14ac:dyDescent="0.25">
      <c r="A203" s="66" t="str">
        <f>IF(C203="","-",SUBTOTAL(3,C$32:C203))</f>
        <v>-</v>
      </c>
      <c r="B203" s="66" t="str">
        <f>IF(C203="","-",SUBTOTAL(3,$C$3:C203))</f>
        <v>-</v>
      </c>
    </row>
    <row r="204" spans="1:13" x14ac:dyDescent="0.25">
      <c r="A204" s="66" t="str">
        <f>IF(C204="","-",SUBTOTAL(3,C$32:C204))</f>
        <v>-</v>
      </c>
      <c r="B204" s="66" t="str">
        <f>IF(C204="","-",SUBTOTAL(3,$C$3:C204))</f>
        <v>-</v>
      </c>
    </row>
    <row r="205" spans="1:13" x14ac:dyDescent="0.25">
      <c r="A205" s="66" t="str">
        <f>IF(C205="","-",SUBTOTAL(3,C$32:C205))</f>
        <v>-</v>
      </c>
      <c r="B205" s="66" t="str">
        <f>IF(C205="","-",SUBTOTAL(3,$C$3:C205))</f>
        <v>-</v>
      </c>
    </row>
    <row r="206" spans="1:13" x14ac:dyDescent="0.25">
      <c r="A206" s="66" t="str">
        <f>IF(C206="","-",SUBTOTAL(3,C$32:C206))</f>
        <v>-</v>
      </c>
      <c r="B206" s="66" t="str">
        <f>IF(C206="","-",SUBTOTAL(3,$C$3:C206))</f>
        <v>-</v>
      </c>
    </row>
    <row r="207" spans="1:13" x14ac:dyDescent="0.25">
      <c r="A207" s="66" t="str">
        <f>IF(C207="","-",SUBTOTAL(3,C$32:C207))</f>
        <v>-</v>
      </c>
      <c r="B207" s="66" t="str">
        <f>IF(C207="","-",SUBTOTAL(3,$C$3:C207))</f>
        <v>-</v>
      </c>
    </row>
    <row r="208" spans="1:13" x14ac:dyDescent="0.25">
      <c r="A208" s="66" t="str">
        <f>IF(C208="","-",SUBTOTAL(3,C$32:C208))</f>
        <v>-</v>
      </c>
      <c r="B208" s="66" t="str">
        <f>IF(C208="","-",SUBTOTAL(3,$C$3:C208))</f>
        <v>-</v>
      </c>
    </row>
    <row r="209" spans="1:2" x14ac:dyDescent="0.25">
      <c r="A209" s="66" t="str">
        <f>IF(C209="","-",SUBTOTAL(3,C$32:C209))</f>
        <v>-</v>
      </c>
      <c r="B209" s="66" t="str">
        <f>IF(C209="","-",SUBTOTAL(3,$C$3:C209))</f>
        <v>-</v>
      </c>
    </row>
    <row r="210" spans="1:2" x14ac:dyDescent="0.25">
      <c r="A210" s="66" t="str">
        <f>IF(C210="","-",SUBTOTAL(3,C$32:C210))</f>
        <v>-</v>
      </c>
      <c r="B210" s="66" t="str">
        <f>IF(C210="","-",SUBTOTAL(3,$C$3:C210))</f>
        <v>-</v>
      </c>
    </row>
    <row r="211" spans="1:2" x14ac:dyDescent="0.25">
      <c r="A211" s="66" t="str">
        <f>IF(C211="","-",SUBTOTAL(3,C$32:C211))</f>
        <v>-</v>
      </c>
      <c r="B211" s="66" t="str">
        <f>IF(C211="","-",SUBTOTAL(3,$C$3:C211))</f>
        <v>-</v>
      </c>
    </row>
    <row r="212" spans="1:2" x14ac:dyDescent="0.25">
      <c r="A212" s="66" t="str">
        <f>IF(C212="","-",SUBTOTAL(3,C$32:C212))</f>
        <v>-</v>
      </c>
      <c r="B212" s="66" t="str">
        <f>IF(C212="","-",SUBTOTAL(3,$C$3:C212))</f>
        <v>-</v>
      </c>
    </row>
    <row r="213" spans="1:2" x14ac:dyDescent="0.25">
      <c r="A213" s="66" t="str">
        <f>IF(C213="","-",SUBTOTAL(3,C$32:C213))</f>
        <v>-</v>
      </c>
      <c r="B213" s="66" t="str">
        <f>IF(C213="","-",SUBTOTAL(3,$C$3:C213))</f>
        <v>-</v>
      </c>
    </row>
    <row r="214" spans="1:2" x14ac:dyDescent="0.25">
      <c r="A214" s="66" t="str">
        <f>IF(C214="","-",SUBTOTAL(3,C$32:C214))</f>
        <v>-</v>
      </c>
      <c r="B214" s="66" t="str">
        <f>IF(C214="","-",SUBTOTAL(3,$C$3:C214))</f>
        <v>-</v>
      </c>
    </row>
    <row r="215" spans="1:2" x14ac:dyDescent="0.25">
      <c r="A215" s="66" t="str">
        <f>IF(C215="","-",SUBTOTAL(3,C$32:C215))</f>
        <v>-</v>
      </c>
      <c r="B215" s="66" t="str">
        <f>IF(C215="","-",SUBTOTAL(3,$C$3:C215))</f>
        <v>-</v>
      </c>
    </row>
    <row r="216" spans="1:2" x14ac:dyDescent="0.25">
      <c r="A216" s="66" t="str">
        <f>IF(C216="","-",SUBTOTAL(3,C$32:C216))</f>
        <v>-</v>
      </c>
      <c r="B216" s="66" t="str">
        <f>IF(C216="","-",SUBTOTAL(3,$C$3:C216))</f>
        <v>-</v>
      </c>
    </row>
    <row r="217" spans="1:2" x14ac:dyDescent="0.25">
      <c r="A217" s="66" t="str">
        <f>IF(C217="","-",SUBTOTAL(3,C$32:C217))</f>
        <v>-</v>
      </c>
      <c r="B217" s="66" t="str">
        <f>IF(C217="","-",SUBTOTAL(3,$C$3:C217))</f>
        <v>-</v>
      </c>
    </row>
    <row r="218" spans="1:2" x14ac:dyDescent="0.25">
      <c r="A218" s="66" t="str">
        <f>IF(C218="","-",SUBTOTAL(3,C$32:C218))</f>
        <v>-</v>
      </c>
      <c r="B218" s="66" t="str">
        <f>IF(C218="","-",SUBTOTAL(3,$C$3:C218))</f>
        <v>-</v>
      </c>
    </row>
    <row r="219" spans="1:2" x14ac:dyDescent="0.25">
      <c r="A219" s="66" t="str">
        <f>IF(C219="","-",SUBTOTAL(3,C$32:C219))</f>
        <v>-</v>
      </c>
      <c r="B219" s="66" t="str">
        <f>IF(C219="","-",SUBTOTAL(3,$C$3:C219))</f>
        <v>-</v>
      </c>
    </row>
    <row r="220" spans="1:2" x14ac:dyDescent="0.25">
      <c r="A220" s="66" t="str">
        <f>IF(C220="","-",SUBTOTAL(3,C$32:C220))</f>
        <v>-</v>
      </c>
      <c r="B220" s="66" t="str">
        <f>IF(C220="","-",SUBTOTAL(3,$C$3:C220))</f>
        <v>-</v>
      </c>
    </row>
    <row r="221" spans="1:2" x14ac:dyDescent="0.25">
      <c r="A221" s="66" t="str">
        <f>IF(C221="","-",SUBTOTAL(3,C$32:C221))</f>
        <v>-</v>
      </c>
      <c r="B221" s="66" t="str">
        <f>IF(C221="","-",SUBTOTAL(3,$C$3:C221))</f>
        <v>-</v>
      </c>
    </row>
    <row r="222" spans="1:2" x14ac:dyDescent="0.25">
      <c r="A222" s="66" t="str">
        <f>IF(C222="","-",SUBTOTAL(3,C$32:C222))</f>
        <v>-</v>
      </c>
      <c r="B222" s="66" t="str">
        <f>IF(C222="","-",SUBTOTAL(3,$C$3:C222))</f>
        <v>-</v>
      </c>
    </row>
    <row r="223" spans="1:2" x14ac:dyDescent="0.25">
      <c r="A223" s="66" t="str">
        <f>IF(C223="","-",SUBTOTAL(3,C$32:C223))</f>
        <v>-</v>
      </c>
      <c r="B223" s="66" t="str">
        <f>IF(C223="","-",SUBTOTAL(3,$C$3:C223))</f>
        <v>-</v>
      </c>
    </row>
    <row r="224" spans="1:2" x14ac:dyDescent="0.25">
      <c r="A224" s="66" t="str">
        <f>IF(C224="","-",SUBTOTAL(3,C$32:C224))</f>
        <v>-</v>
      </c>
      <c r="B224" s="66" t="str">
        <f>IF(C224="","-",SUBTOTAL(3,$C$3:C224))</f>
        <v>-</v>
      </c>
    </row>
    <row r="225" spans="1:2" x14ac:dyDescent="0.25">
      <c r="A225" s="66" t="str">
        <f>IF(C225="","-",SUBTOTAL(3,C$32:C225))</f>
        <v>-</v>
      </c>
      <c r="B225" s="66" t="str">
        <f>IF(C225="","-",SUBTOTAL(3,$C$3:C225))</f>
        <v>-</v>
      </c>
    </row>
    <row r="226" spans="1:2" x14ac:dyDescent="0.25">
      <c r="A226" s="66" t="str">
        <f>IF(C226="","-",SUBTOTAL(3,C$32:C226))</f>
        <v>-</v>
      </c>
      <c r="B226" s="66" t="str">
        <f>IF(C226="","-",SUBTOTAL(3,$C$3:C226))</f>
        <v>-</v>
      </c>
    </row>
    <row r="227" spans="1:2" x14ac:dyDescent="0.25">
      <c r="A227" s="66" t="str">
        <f>IF(C227="","-",SUBTOTAL(3,C$32:C227))</f>
        <v>-</v>
      </c>
      <c r="B227" s="66" t="str">
        <f>IF(C227="","-",SUBTOTAL(3,$C$3:C227))</f>
        <v>-</v>
      </c>
    </row>
    <row r="228" spans="1:2" x14ac:dyDescent="0.25">
      <c r="A228" s="66" t="str">
        <f>IF(C228="","-",SUBTOTAL(3,C$32:C228))</f>
        <v>-</v>
      </c>
      <c r="B228" s="66" t="str">
        <f>IF(C228="","-",SUBTOTAL(3,$C$3:C228))</f>
        <v>-</v>
      </c>
    </row>
    <row r="229" spans="1:2" x14ac:dyDescent="0.25">
      <c r="A229" s="66" t="str">
        <f>IF(C229="","-",SUBTOTAL(3,C$32:C229))</f>
        <v>-</v>
      </c>
      <c r="B229" s="66" t="str">
        <f>IF(C229="","-",SUBTOTAL(3,$C$3:C229))</f>
        <v>-</v>
      </c>
    </row>
    <row r="230" spans="1:2" x14ac:dyDescent="0.25">
      <c r="A230" s="66" t="str">
        <f>IF(C230="","-",SUBTOTAL(3,C$32:C230))</f>
        <v>-</v>
      </c>
      <c r="B230" s="66" t="str">
        <f>IF(C230="","-",SUBTOTAL(3,$C$3:C230))</f>
        <v>-</v>
      </c>
    </row>
    <row r="231" spans="1:2" x14ac:dyDescent="0.25">
      <c r="A231" s="66" t="str">
        <f>IF(C231="","-",SUBTOTAL(3,C$32:C231))</f>
        <v>-</v>
      </c>
      <c r="B231" s="66" t="str">
        <f>IF(C231="","-",SUBTOTAL(3,$C$3:C231))</f>
        <v>-</v>
      </c>
    </row>
    <row r="232" spans="1:2" x14ac:dyDescent="0.25">
      <c r="A232" s="66" t="str">
        <f>IF(C232="","-",SUBTOTAL(3,C$32:C232))</f>
        <v>-</v>
      </c>
      <c r="B232" s="66" t="str">
        <f>IF(C232="","-",SUBTOTAL(3,$C$3:C232))</f>
        <v>-</v>
      </c>
    </row>
    <row r="233" spans="1:2" x14ac:dyDescent="0.25">
      <c r="A233" s="66" t="str">
        <f>IF(C233="","-",SUBTOTAL(3,C$32:C233))</f>
        <v>-</v>
      </c>
      <c r="B233" s="66" t="str">
        <f>IF(C233="","-",SUBTOTAL(3,$C$3:C233))</f>
        <v>-</v>
      </c>
    </row>
    <row r="234" spans="1:2" x14ac:dyDescent="0.25">
      <c r="A234" s="66" t="str">
        <f>IF(C234="","-",SUBTOTAL(3,C$32:C234))</f>
        <v>-</v>
      </c>
      <c r="B234" s="66" t="str">
        <f>IF(C234="","-",SUBTOTAL(3,$C$3:C234))</f>
        <v>-</v>
      </c>
    </row>
    <row r="235" spans="1:2" x14ac:dyDescent="0.25">
      <c r="A235" s="66" t="str">
        <f>IF(C235="","-",SUBTOTAL(3,C$32:C235))</f>
        <v>-</v>
      </c>
      <c r="B235" s="66" t="str">
        <f>IF(C235="","-",SUBTOTAL(3,$C$3:C235))</f>
        <v>-</v>
      </c>
    </row>
    <row r="236" spans="1:2" x14ac:dyDescent="0.25">
      <c r="A236" s="66" t="str">
        <f>IF(C236="","-",SUBTOTAL(3,C$32:C236))</f>
        <v>-</v>
      </c>
      <c r="B236" s="66" t="str">
        <f>IF(C236="","-",SUBTOTAL(3,$C$3:C236))</f>
        <v>-</v>
      </c>
    </row>
    <row r="237" spans="1:2" x14ac:dyDescent="0.25">
      <c r="A237" s="66" t="str">
        <f>IF(C237="","-",SUBTOTAL(3,C$32:C237))</f>
        <v>-</v>
      </c>
      <c r="B237" s="66" t="str">
        <f>IF(C237="","-",SUBTOTAL(3,$C$3:C237))</f>
        <v>-</v>
      </c>
    </row>
    <row r="238" spans="1:2" x14ac:dyDescent="0.25">
      <c r="A238" s="66" t="str">
        <f>IF(C238="","-",SUBTOTAL(3,C$32:C238))</f>
        <v>-</v>
      </c>
      <c r="B238" s="66" t="str">
        <f>IF(C238="","-",SUBTOTAL(3,$C$3:C238))</f>
        <v>-</v>
      </c>
    </row>
    <row r="239" spans="1:2" x14ac:dyDescent="0.25">
      <c r="A239" s="66" t="str">
        <f>IF(C239="","-",SUBTOTAL(3,C$32:C239))</f>
        <v>-</v>
      </c>
      <c r="B239" s="66" t="str">
        <f>IF(C239="","-",SUBTOTAL(3,$C$3:C239))</f>
        <v>-</v>
      </c>
    </row>
    <row r="240" spans="1:2" x14ac:dyDescent="0.25">
      <c r="A240" s="66" t="str">
        <f>IF(C240="","-",SUBTOTAL(3,C$32:C240))</f>
        <v>-</v>
      </c>
      <c r="B240" s="66" t="str">
        <f>IF(C240="","-",SUBTOTAL(3,$C$3:C240))</f>
        <v>-</v>
      </c>
    </row>
    <row r="241" spans="1:2" x14ac:dyDescent="0.25">
      <c r="A241" s="66" t="str">
        <f>IF(C241="","-",SUBTOTAL(3,C$32:C241))</f>
        <v>-</v>
      </c>
      <c r="B241" s="66" t="str">
        <f>IF(C241="","-",SUBTOTAL(3,$C$3:C241))</f>
        <v>-</v>
      </c>
    </row>
    <row r="242" spans="1:2" x14ac:dyDescent="0.25">
      <c r="A242" s="66" t="str">
        <f>IF(C242="","-",SUBTOTAL(3,C$32:C242))</f>
        <v>-</v>
      </c>
      <c r="B242" s="66" t="str">
        <f>IF(C242="","-",SUBTOTAL(3,$C$3:C242))</f>
        <v>-</v>
      </c>
    </row>
    <row r="243" spans="1:2" x14ac:dyDescent="0.25">
      <c r="A243" s="66" t="str">
        <f>IF(C243="","-",SUBTOTAL(3,C$32:C243))</f>
        <v>-</v>
      </c>
      <c r="B243" s="66" t="str">
        <f>IF(C243="","-",SUBTOTAL(3,$C$3:C243))</f>
        <v>-</v>
      </c>
    </row>
    <row r="244" spans="1:2" x14ac:dyDescent="0.25">
      <c r="A244" s="66" t="str">
        <f>IF(C244="","-",SUBTOTAL(3,C$32:C244))</f>
        <v>-</v>
      </c>
      <c r="B244" s="66" t="str">
        <f>IF(C244="","-",SUBTOTAL(3,$C$3:C244))</f>
        <v>-</v>
      </c>
    </row>
    <row r="245" spans="1:2" x14ac:dyDescent="0.25">
      <c r="A245" s="66" t="str">
        <f>IF(C245="","-",SUBTOTAL(3,C$32:C245))</f>
        <v>-</v>
      </c>
      <c r="B245" s="66" t="str">
        <f>IF(C245="","-",SUBTOTAL(3,$C$3:C245))</f>
        <v>-</v>
      </c>
    </row>
    <row r="246" spans="1:2" x14ac:dyDescent="0.25">
      <c r="A246" s="66" t="str">
        <f>IF(C246="","-",SUBTOTAL(3,C$32:C246))</f>
        <v>-</v>
      </c>
      <c r="B246" s="66" t="str">
        <f>IF(C246="","-",SUBTOTAL(3,$C$3:C246))</f>
        <v>-</v>
      </c>
    </row>
    <row r="247" spans="1:2" x14ac:dyDescent="0.25">
      <c r="A247" s="66" t="str">
        <f>IF(C247="","-",SUBTOTAL(3,C$32:C247))</f>
        <v>-</v>
      </c>
      <c r="B247" s="66" t="str">
        <f>IF(C247="","-",SUBTOTAL(3,$C$3:C247))</f>
        <v>-</v>
      </c>
    </row>
    <row r="248" spans="1:2" x14ac:dyDescent="0.25">
      <c r="A248" s="66" t="str">
        <f>IF(C248="","-",SUBTOTAL(3,C$32:C248))</f>
        <v>-</v>
      </c>
      <c r="B248" s="66" t="str">
        <f>IF(C248="","-",SUBTOTAL(3,$C$3:C248))</f>
        <v>-</v>
      </c>
    </row>
    <row r="249" spans="1:2" x14ac:dyDescent="0.25">
      <c r="A249" s="66" t="str">
        <f>IF(C249="","-",SUBTOTAL(3,C$32:C249))</f>
        <v>-</v>
      </c>
      <c r="B249" s="66" t="str">
        <f>IF(C249="","-",SUBTOTAL(3,$C$3:C249))</f>
        <v>-</v>
      </c>
    </row>
    <row r="250" spans="1:2" x14ac:dyDescent="0.25">
      <c r="A250" s="66" t="str">
        <f>IF(C250="","-",SUBTOTAL(3,C$32:C250))</f>
        <v>-</v>
      </c>
      <c r="B250" s="66" t="str">
        <f>IF(C250="","-",SUBTOTAL(3,$C$3:C250))</f>
        <v>-</v>
      </c>
    </row>
    <row r="251" spans="1:2" x14ac:dyDescent="0.25">
      <c r="A251" s="66" t="str">
        <f>IF(C251="","-",SUBTOTAL(3,C$32:C251))</f>
        <v>-</v>
      </c>
      <c r="B251" s="66" t="str">
        <f>IF(C251="","-",SUBTOTAL(3,$C$3:C251))</f>
        <v>-</v>
      </c>
    </row>
    <row r="252" spans="1:2" x14ac:dyDescent="0.25">
      <c r="A252" s="66" t="str">
        <f>IF(C252="","-",SUBTOTAL(3,C$32:C252))</f>
        <v>-</v>
      </c>
      <c r="B252" s="66" t="str">
        <f>IF(C252="","-",SUBTOTAL(3,$C$3:C252))</f>
        <v>-</v>
      </c>
    </row>
    <row r="253" spans="1:2" x14ac:dyDescent="0.25">
      <c r="A253" s="66" t="str">
        <f>IF(C253="","-",SUBTOTAL(3,C$32:C253))</f>
        <v>-</v>
      </c>
      <c r="B253" s="66" t="str">
        <f>IF(C253="","-",SUBTOTAL(3,$C$3:C253))</f>
        <v>-</v>
      </c>
    </row>
    <row r="254" spans="1:2" x14ac:dyDescent="0.25">
      <c r="A254" s="66" t="str">
        <f>IF(C254="","-",SUBTOTAL(3,C$32:C254))</f>
        <v>-</v>
      </c>
      <c r="B254" s="66" t="str">
        <f>IF(C254="","-",SUBTOTAL(3,$C$3:C254))</f>
        <v>-</v>
      </c>
    </row>
    <row r="255" spans="1:2" x14ac:dyDescent="0.25">
      <c r="A255" s="66" t="str">
        <f>IF(C255="","-",SUBTOTAL(3,C$32:C255))</f>
        <v>-</v>
      </c>
      <c r="B255" s="66" t="str">
        <f>IF(C255="","-",SUBTOTAL(3,$C$3:C255))</f>
        <v>-</v>
      </c>
    </row>
    <row r="256" spans="1:2" x14ac:dyDescent="0.25">
      <c r="A256" s="66" t="str">
        <f>IF(C256="","-",SUBTOTAL(3,C$32:C256))</f>
        <v>-</v>
      </c>
      <c r="B256" s="66" t="str">
        <f>IF(C256="","-",SUBTOTAL(3,$C$3:C256))</f>
        <v>-</v>
      </c>
    </row>
    <row r="257" spans="1:2" x14ac:dyDescent="0.25">
      <c r="A257" s="66" t="str">
        <f>IF(C257="","-",SUBTOTAL(3,C$32:C257))</f>
        <v>-</v>
      </c>
      <c r="B257" s="66" t="str">
        <f>IF(C257="","-",SUBTOTAL(3,$C$3:C257))</f>
        <v>-</v>
      </c>
    </row>
    <row r="258" spans="1:2" x14ac:dyDescent="0.25">
      <c r="A258" s="66" t="str">
        <f>IF(C258="","-",SUBTOTAL(3,C$32:C258))</f>
        <v>-</v>
      </c>
      <c r="B258" s="66" t="str">
        <f>IF(C258="","-",SUBTOTAL(3,$C$3:C258))</f>
        <v>-</v>
      </c>
    </row>
    <row r="259" spans="1:2" x14ac:dyDescent="0.25">
      <c r="A259" s="66" t="str">
        <f>IF(C259="","-",SUBTOTAL(3,C$32:C259))</f>
        <v>-</v>
      </c>
      <c r="B259" s="66" t="str">
        <f>IF(C259="","-",SUBTOTAL(3,$C$3:C259))</f>
        <v>-</v>
      </c>
    </row>
    <row r="260" spans="1:2" x14ac:dyDescent="0.25">
      <c r="A260" s="66" t="str">
        <f>IF(C260="","-",SUBTOTAL(3,C$32:C260))</f>
        <v>-</v>
      </c>
      <c r="B260" s="66" t="str">
        <f>IF(C260="","-",SUBTOTAL(3,$C$3:C260))</f>
        <v>-</v>
      </c>
    </row>
    <row r="261" spans="1:2" x14ac:dyDescent="0.25">
      <c r="A261" s="66" t="str">
        <f>IF(C261="","-",SUBTOTAL(3,C$32:C261))</f>
        <v>-</v>
      </c>
      <c r="B261" s="66" t="str">
        <f>IF(C261="","-",SUBTOTAL(3,$C$3:C261))</f>
        <v>-</v>
      </c>
    </row>
    <row r="262" spans="1:2" x14ac:dyDescent="0.25">
      <c r="A262" s="66" t="str">
        <f>IF(C262="","-",SUBTOTAL(3,C$32:C262))</f>
        <v>-</v>
      </c>
      <c r="B262" s="66" t="str">
        <f>IF(C262="","-",SUBTOTAL(3,$C$3:C262))</f>
        <v>-</v>
      </c>
    </row>
    <row r="263" spans="1:2" x14ac:dyDescent="0.25">
      <c r="A263" s="66" t="str">
        <f>IF(C263="","-",SUBTOTAL(3,C$32:C263))</f>
        <v>-</v>
      </c>
      <c r="B263" s="66" t="str">
        <f>IF(C263="","-",SUBTOTAL(3,$C$3:C263))</f>
        <v>-</v>
      </c>
    </row>
    <row r="264" spans="1:2" x14ac:dyDescent="0.25">
      <c r="A264" s="66" t="str">
        <f>IF(C264="","-",SUBTOTAL(3,C$32:C264))</f>
        <v>-</v>
      </c>
      <c r="B264" s="66" t="str">
        <f>IF(C264="","-",SUBTOTAL(3,$C$3:C264))</f>
        <v>-</v>
      </c>
    </row>
    <row r="265" spans="1:2" x14ac:dyDescent="0.25">
      <c r="A265" s="66" t="str">
        <f>IF(C265="","-",SUBTOTAL(3,C$32:C265))</f>
        <v>-</v>
      </c>
      <c r="B265" s="66" t="str">
        <f>IF(C265="","-",SUBTOTAL(3,$C$3:C265))</f>
        <v>-</v>
      </c>
    </row>
    <row r="266" spans="1:2" x14ac:dyDescent="0.25">
      <c r="A266" s="66" t="str">
        <f>IF(C266="","-",SUBTOTAL(3,C$32:C266))</f>
        <v>-</v>
      </c>
      <c r="B266" s="66" t="str">
        <f>IF(C266="","-",SUBTOTAL(3,$C$3:C266))</f>
        <v>-</v>
      </c>
    </row>
    <row r="267" spans="1:2" x14ac:dyDescent="0.25">
      <c r="A267" s="66" t="str">
        <f>IF(C267="","-",SUBTOTAL(3,C$32:C267))</f>
        <v>-</v>
      </c>
      <c r="B267" s="66" t="str">
        <f>IF(C267="","-",SUBTOTAL(3,$C$3:C267))</f>
        <v>-</v>
      </c>
    </row>
    <row r="268" spans="1:2" x14ac:dyDescent="0.25">
      <c r="A268" s="66" t="str">
        <f>IF(C268="","-",SUBTOTAL(3,C$32:C268))</f>
        <v>-</v>
      </c>
      <c r="B268" s="66" t="str">
        <f>IF(C268="","-",SUBTOTAL(3,$C$3:C268))</f>
        <v>-</v>
      </c>
    </row>
    <row r="269" spans="1:2" x14ac:dyDescent="0.25">
      <c r="A269" s="66" t="str">
        <f>IF(C269="","-",SUBTOTAL(3,C$32:C269))</f>
        <v>-</v>
      </c>
      <c r="B269" s="66" t="str">
        <f>IF(C269="","-",SUBTOTAL(3,$C$3:C269))</f>
        <v>-</v>
      </c>
    </row>
    <row r="270" spans="1:2" x14ac:dyDescent="0.25">
      <c r="A270" s="66" t="str">
        <f>IF(C270="","-",SUBTOTAL(3,C$32:C270))</f>
        <v>-</v>
      </c>
      <c r="B270" s="66" t="str">
        <f>IF(C270="","-",SUBTOTAL(3,$C$3:C270))</f>
        <v>-</v>
      </c>
    </row>
    <row r="271" spans="1:2" x14ac:dyDescent="0.25">
      <c r="A271" s="66" t="str">
        <f>IF(C271="","-",SUBTOTAL(3,C$32:C271))</f>
        <v>-</v>
      </c>
      <c r="B271" s="66" t="str">
        <f>IF(C271="","-",SUBTOTAL(3,$C$3:C271))</f>
        <v>-</v>
      </c>
    </row>
    <row r="272" spans="1:2" x14ac:dyDescent="0.25">
      <c r="A272" s="66" t="str">
        <f>IF(C272="","-",SUBTOTAL(3,C$32:C272))</f>
        <v>-</v>
      </c>
      <c r="B272" s="66" t="str">
        <f>IF(C272="","-",SUBTOTAL(3,$C$3:C272))</f>
        <v>-</v>
      </c>
    </row>
    <row r="273" spans="1:2" x14ac:dyDescent="0.25">
      <c r="A273" s="66" t="str">
        <f>IF(C273="","-",SUBTOTAL(3,C$32:C273))</f>
        <v>-</v>
      </c>
      <c r="B273" s="66" t="str">
        <f>IF(C273="","-",SUBTOTAL(3,$C$3:C273))</f>
        <v>-</v>
      </c>
    </row>
    <row r="274" spans="1:2" x14ac:dyDescent="0.25">
      <c r="A274" s="66" t="str">
        <f>IF(C274="","-",SUBTOTAL(3,C$32:C274))</f>
        <v>-</v>
      </c>
      <c r="B274" s="66" t="str">
        <f>IF(C274="","-",SUBTOTAL(3,$C$3:C274))</f>
        <v>-</v>
      </c>
    </row>
    <row r="275" spans="1:2" x14ac:dyDescent="0.25">
      <c r="A275" s="66" t="str">
        <f>IF(C275="","-",SUBTOTAL(3,C$32:C275))</f>
        <v>-</v>
      </c>
      <c r="B275" s="66" t="str">
        <f>IF(C275="","-",SUBTOTAL(3,$C$3:C275))</f>
        <v>-</v>
      </c>
    </row>
    <row r="276" spans="1:2" x14ac:dyDescent="0.25">
      <c r="A276" s="66" t="str">
        <f>IF(C276="","-",SUBTOTAL(3,C$32:C276))</f>
        <v>-</v>
      </c>
      <c r="B276" s="66" t="str">
        <f>IF(C276="","-",SUBTOTAL(3,$C$3:C276))</f>
        <v>-</v>
      </c>
    </row>
    <row r="277" spans="1:2" x14ac:dyDescent="0.25">
      <c r="A277" s="66" t="str">
        <f>IF(C277="","-",SUBTOTAL(3,C$32:C277))</f>
        <v>-</v>
      </c>
      <c r="B277" s="66" t="str">
        <f>IF(C277="","-",SUBTOTAL(3,$C$3:C277))</f>
        <v>-</v>
      </c>
    </row>
    <row r="278" spans="1:2" x14ac:dyDescent="0.25">
      <c r="A278" s="66" t="str">
        <f>IF(C278="","-",SUBTOTAL(3,C$32:C278))</f>
        <v>-</v>
      </c>
      <c r="B278" s="66" t="str">
        <f>IF(C278="","-",SUBTOTAL(3,$C$3:C278))</f>
        <v>-</v>
      </c>
    </row>
    <row r="279" spans="1:2" x14ac:dyDescent="0.25">
      <c r="A279" s="66" t="str">
        <f>IF(C279="","-",SUBTOTAL(3,C$32:C279))</f>
        <v>-</v>
      </c>
      <c r="B279" s="66" t="str">
        <f>IF(C279="","-",SUBTOTAL(3,$C$3:C279))</f>
        <v>-</v>
      </c>
    </row>
    <row r="280" spans="1:2" x14ac:dyDescent="0.25">
      <c r="A280" s="66" t="str">
        <f>IF(C280="","-",SUBTOTAL(3,C$32:C280))</f>
        <v>-</v>
      </c>
      <c r="B280" s="66" t="str">
        <f>IF(C280="","-",SUBTOTAL(3,$C$3:C280))</f>
        <v>-</v>
      </c>
    </row>
    <row r="281" spans="1:2" x14ac:dyDescent="0.2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76" priority="14269"/>
  </conditionalFormatting>
  <conditionalFormatting sqref="C36:C100">
    <cfRule type="expression" dxfId="175" priority="21">
      <formula>#REF!="NH"</formula>
    </cfRule>
  </conditionalFormatting>
  <conditionalFormatting sqref="C144:C194">
    <cfRule type="expression" dxfId="174" priority="1">
      <formula>#REF!="NH"</formula>
    </cfRule>
  </conditionalFormatting>
  <conditionalFormatting sqref="C3:D29">
    <cfRule type="duplicateValues" dxfId="173" priority="14295"/>
  </conditionalFormatting>
  <conditionalFormatting sqref="C32:D33 H17:H20 E20 H26:H27 C28:D29 C30:C31">
    <cfRule type="expression" dxfId="172" priority="183">
      <formula>#REF!="NH"</formula>
    </cfRule>
  </conditionalFormatting>
  <conditionalFormatting sqref="C32:D33">
    <cfRule type="duplicateValues" dxfId="171" priority="17"/>
    <cfRule type="duplicateValues" dxfId="170" priority="18"/>
  </conditionalFormatting>
  <conditionalFormatting sqref="C195:D1048576 C34:D35 C1:D29 C102:D143">
    <cfRule type="duplicateValues" dxfId="169" priority="13948"/>
  </conditionalFormatting>
  <conditionalFormatting sqref="C19:E19 C23:E25 H23:I25">
    <cfRule type="expression" dxfId="168" priority="184">
      <formula>#REF!="NH"</formula>
    </cfRule>
  </conditionalFormatting>
  <conditionalFormatting sqref="D3:D23">
    <cfRule type="duplicateValues" dxfId="167" priority="14272"/>
  </conditionalFormatting>
  <conditionalFormatting sqref="D3:D27">
    <cfRule type="duplicateValues" dxfId="166" priority="14273"/>
  </conditionalFormatting>
  <conditionalFormatting sqref="D3:D29">
    <cfRule type="duplicateValues" dxfId="165" priority="14298"/>
  </conditionalFormatting>
  <conditionalFormatting sqref="D26:D27">
    <cfRule type="duplicateValues" dxfId="164" priority="12398"/>
  </conditionalFormatting>
  <conditionalFormatting sqref="D32:D33">
    <cfRule type="duplicateValues" dxfId="163" priority="19"/>
  </conditionalFormatting>
  <conditionalFormatting sqref="G154:G194">
    <cfRule type="expression" dxfId="162" priority="10">
      <formula>#REF!="NH"</formula>
    </cfRule>
    <cfRule type="expression" dxfId="161" priority="11">
      <formula>#REF!="NH"</formula>
    </cfRule>
  </conditionalFormatting>
  <conditionalFormatting sqref="I19">
    <cfRule type="expression" dxfId="160" priority="185">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0"/>
  <sheetViews>
    <sheetView showGridLines="0" zoomScale="85" zoomScaleNormal="85" workbookViewId="0">
      <pane xSplit="3" ySplit="2" topLeftCell="M18" activePane="bottomRight" state="frozen"/>
      <selection pane="topRight" activeCell="D1" sqref="D1"/>
      <selection pane="bottomLeft" activeCell="A3" sqref="A3"/>
      <selection pane="bottomRight" activeCell="B59" sqref="B59:C60"/>
    </sheetView>
  </sheetViews>
  <sheetFormatPr defaultColWidth="9" defaultRowHeight="18.75" x14ac:dyDescent="0.3"/>
  <cols>
    <col min="1" max="1" width="11.85546875" style="33" customWidth="1"/>
    <col min="2" max="2" width="24.28515625" style="292" customWidth="1"/>
    <col min="3" max="3" width="43.5703125" style="293" customWidth="1"/>
    <col min="4" max="4" width="15.5703125" style="24" hidden="1" customWidth="1"/>
    <col min="5" max="5" width="23" style="24" hidden="1" customWidth="1"/>
    <col min="6" max="6" width="27.140625" style="196" hidden="1" customWidth="1"/>
    <col min="7" max="7" width="36" style="26" hidden="1" customWidth="1"/>
    <col min="8" max="8" width="13.5703125" style="24" hidden="1" customWidth="1"/>
    <col min="9" max="9" width="20.5703125" style="26" hidden="1" customWidth="1"/>
    <col min="10" max="10" width="57.85546875" style="26" hidden="1" customWidth="1"/>
    <col min="11" max="11" width="21.42578125" style="221" hidden="1" customWidth="1"/>
    <col min="12" max="12" width="21.42578125" style="34" hidden="1" customWidth="1"/>
    <col min="13" max="13" width="7.28515625" style="24" customWidth="1"/>
    <col min="14" max="14" width="9" style="232"/>
    <col min="15" max="15" width="9" style="24"/>
    <col min="16" max="17" width="9.85546875" style="33" customWidth="1"/>
    <col min="18" max="18" width="9" style="24" customWidth="1"/>
    <col min="19" max="19" width="9" style="33" customWidth="1"/>
    <col min="20" max="22" width="9" style="33" hidden="1" customWidth="1"/>
    <col min="23" max="23" width="9" style="33"/>
    <col min="24" max="55" width="9" style="24"/>
    <col min="56" max="56" width="12.42578125" style="24" bestFit="1" customWidth="1"/>
    <col min="57" max="64" width="9" style="24"/>
    <col min="65" max="16384" width="9" style="33"/>
  </cols>
  <sheetData>
    <row r="1" spans="1:68" s="25" customFormat="1" ht="58.7" customHeight="1" x14ac:dyDescent="0.25">
      <c r="A1" s="184" t="s">
        <v>494</v>
      </c>
      <c r="B1" s="291" t="s">
        <v>188</v>
      </c>
      <c r="C1" s="291" t="s">
        <v>189</v>
      </c>
      <c r="D1" s="185" t="s">
        <v>190</v>
      </c>
      <c r="E1" s="185" t="s">
        <v>191</v>
      </c>
      <c r="F1" s="185" t="s">
        <v>192</v>
      </c>
      <c r="G1" s="185" t="s">
        <v>193</v>
      </c>
      <c r="H1" s="185" t="s">
        <v>194</v>
      </c>
      <c r="I1" s="185" t="s">
        <v>195</v>
      </c>
      <c r="J1" s="184" t="s">
        <v>196</v>
      </c>
      <c r="K1" s="217" t="s">
        <v>197</v>
      </c>
      <c r="L1" s="186" t="s">
        <v>198</v>
      </c>
      <c r="N1" s="250" t="s">
        <v>495</v>
      </c>
      <c r="O1" s="196">
        <f>COUNTIF(O3:O1048576,"X")</f>
        <v>9</v>
      </c>
      <c r="P1" s="196">
        <f>COUNTIF(P3:P1048576,"X")</f>
        <v>9</v>
      </c>
      <c r="Q1" s="196">
        <f>COUNTIF(Q3:Q1048576,"X")</f>
        <v>9</v>
      </c>
      <c r="R1" s="196">
        <f>COUNTIF(R3:R1048576,"X")</f>
        <v>11</v>
      </c>
      <c r="S1" s="196">
        <f>COUNTIF(S3:S1048576,"X")</f>
        <v>12</v>
      </c>
    </row>
    <row r="2" spans="1:68" s="25" customFormat="1" ht="18.75" customHeight="1" x14ac:dyDescent="0.25">
      <c r="A2" s="184"/>
      <c r="B2" s="291"/>
      <c r="C2" s="291"/>
      <c r="D2" s="185"/>
      <c r="E2" s="185"/>
      <c r="F2" s="185"/>
      <c r="G2" s="185"/>
      <c r="H2" s="185"/>
      <c r="I2" s="185"/>
      <c r="J2" s="184"/>
      <c r="K2" s="217"/>
      <c r="L2" s="186"/>
      <c r="N2" s="231"/>
      <c r="O2" s="25" t="s">
        <v>496</v>
      </c>
      <c r="P2" s="25" t="s">
        <v>497</v>
      </c>
      <c r="Q2" s="25" t="s">
        <v>498</v>
      </c>
      <c r="R2" s="25" t="s">
        <v>499</v>
      </c>
      <c r="S2" s="25" t="s">
        <v>500</v>
      </c>
      <c r="T2" s="25" t="s">
        <v>501</v>
      </c>
      <c r="U2" s="25" t="s">
        <v>502</v>
      </c>
      <c r="V2" s="25" t="s">
        <v>503</v>
      </c>
      <c r="W2" s="251"/>
      <c r="X2" s="251">
        <v>46082</v>
      </c>
      <c r="Y2" s="251">
        <v>46083</v>
      </c>
      <c r="Z2" s="251">
        <v>46084</v>
      </c>
      <c r="AA2" s="251">
        <v>46085</v>
      </c>
      <c r="AB2" s="251">
        <v>46086</v>
      </c>
      <c r="AC2" s="251">
        <v>46087</v>
      </c>
      <c r="AD2" s="251">
        <v>46088</v>
      </c>
      <c r="AE2" s="251">
        <v>46089</v>
      </c>
      <c r="AF2" s="251">
        <v>46090</v>
      </c>
      <c r="AG2" s="251">
        <v>46091</v>
      </c>
      <c r="AH2" s="251">
        <v>46092</v>
      </c>
      <c r="AI2" s="251">
        <v>46093</v>
      </c>
      <c r="AJ2" s="251">
        <v>46094</v>
      </c>
      <c r="AK2" s="251">
        <v>46095</v>
      </c>
      <c r="AL2" s="251">
        <v>46096</v>
      </c>
      <c r="AM2" s="251">
        <v>46097</v>
      </c>
      <c r="AN2" s="251">
        <v>46098</v>
      </c>
      <c r="AO2" s="251">
        <v>46099</v>
      </c>
      <c r="AP2" s="251">
        <v>46100</v>
      </c>
      <c r="AQ2" s="251">
        <v>46101</v>
      </c>
      <c r="AR2" s="251">
        <v>46102</v>
      </c>
      <c r="AS2" s="251">
        <v>46103</v>
      </c>
      <c r="AT2" s="251">
        <v>46104</v>
      </c>
      <c r="AU2" s="251">
        <v>46105</v>
      </c>
      <c r="AV2" s="251">
        <v>46106</v>
      </c>
      <c r="AW2" s="251">
        <v>46107</v>
      </c>
      <c r="AX2" s="251">
        <v>46108</v>
      </c>
      <c r="AY2" s="285">
        <v>46109</v>
      </c>
      <c r="AZ2" s="285">
        <v>46110</v>
      </c>
      <c r="BA2" s="251">
        <v>46111</v>
      </c>
      <c r="BB2" s="251">
        <v>46112</v>
      </c>
      <c r="BC2" s="251">
        <v>46113</v>
      </c>
      <c r="BD2" s="251">
        <v>46114</v>
      </c>
      <c r="BE2" s="251">
        <v>46115</v>
      </c>
      <c r="BF2" s="251">
        <v>46116</v>
      </c>
      <c r="BG2" s="251">
        <v>46117</v>
      </c>
      <c r="BH2" s="251">
        <v>46118</v>
      </c>
      <c r="BI2" s="251">
        <v>46119</v>
      </c>
      <c r="BJ2" s="251">
        <v>46120</v>
      </c>
      <c r="BK2" s="251">
        <v>46121</v>
      </c>
      <c r="BL2" s="251">
        <v>46122</v>
      </c>
    </row>
    <row r="3" spans="1:68" ht="18" hidden="1" customHeight="1" x14ac:dyDescent="0.25">
      <c r="A3" s="196">
        <f>IF(B3="","-",SUBTOTAL(3,$B$3:B3))</f>
        <v>0</v>
      </c>
      <c r="B3" s="367" t="s">
        <v>58</v>
      </c>
      <c r="C3" s="368" t="s">
        <v>225</v>
      </c>
      <c r="D3" s="27" t="s">
        <v>202</v>
      </c>
      <c r="E3" s="32"/>
      <c r="F3" s="29" t="s">
        <v>216</v>
      </c>
      <c r="G3" s="32" t="s">
        <v>204</v>
      </c>
      <c r="H3" s="27" t="s">
        <v>205</v>
      </c>
      <c r="I3" s="81" t="s">
        <v>226</v>
      </c>
      <c r="J3" s="27" t="s">
        <v>227</v>
      </c>
      <c r="K3" s="86" t="s">
        <v>228</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hidden="1" x14ac:dyDescent="0.25">
      <c r="A4" s="196">
        <f>IF(B4="","-",SUBTOTAL(3,$B$3:B4))</f>
        <v>0</v>
      </c>
      <c r="B4" s="369" t="s">
        <v>66</v>
      </c>
      <c r="C4" s="370" t="str">
        <f>VLOOKUP(B4,'employee list'!$C:$D,2,0)</f>
        <v>Đinh Chính Thắng</v>
      </c>
      <c r="D4" s="27" t="s">
        <v>202</v>
      </c>
      <c r="E4" s="32"/>
      <c r="F4" s="29" t="s">
        <v>210</v>
      </c>
      <c r="G4" s="85" t="s">
        <v>204</v>
      </c>
      <c r="H4" s="27" t="s">
        <v>211</v>
      </c>
      <c r="I4" s="81" t="s">
        <v>257</v>
      </c>
      <c r="J4" s="27" t="s">
        <v>258</v>
      </c>
      <c r="K4" s="218" t="s">
        <v>259</v>
      </c>
      <c r="L4" s="206">
        <v>44617</v>
      </c>
      <c r="M4" s="294"/>
      <c r="N4" s="313"/>
      <c r="O4" s="294"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hidden="1" x14ac:dyDescent="0.25">
      <c r="A5" s="196">
        <f>IF(B5="","-",SUBTOTAL(3,$B$3:B5))</f>
        <v>0</v>
      </c>
      <c r="B5" s="369" t="s">
        <v>57</v>
      </c>
      <c r="C5" s="370" t="str">
        <f>VLOOKUP(B5,'employee list'!$C:$D,2,0)</f>
        <v>Phạm Huy Hoàng</v>
      </c>
      <c r="D5" s="27" t="s">
        <v>202</v>
      </c>
      <c r="E5" s="32"/>
      <c r="F5" s="29" t="s">
        <v>261</v>
      </c>
      <c r="G5" s="85" t="s">
        <v>204</v>
      </c>
      <c r="H5" s="27" t="s">
        <v>211</v>
      </c>
      <c r="I5" s="31" t="s">
        <v>262</v>
      </c>
      <c r="J5" s="27" t="s">
        <v>254</v>
      </c>
      <c r="K5" s="218" t="s">
        <v>263</v>
      </c>
      <c r="L5" s="206">
        <v>44624</v>
      </c>
      <c r="M5" s="294"/>
      <c r="N5" s="313"/>
      <c r="O5" s="294"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hidden="1" x14ac:dyDescent="0.25">
      <c r="A6" s="196">
        <f>IF(B6="","-",SUBTOTAL(3,$B$3:B6))</f>
        <v>0</v>
      </c>
      <c r="B6" s="369" t="s">
        <v>140</v>
      </c>
      <c r="C6" s="370" t="str">
        <f>VLOOKUP(B6,'employee list'!$C:$D,2,0)</f>
        <v>Vũ Xuân Đại</v>
      </c>
      <c r="D6" s="32" t="s">
        <v>202</v>
      </c>
      <c r="E6" s="199"/>
      <c r="F6" s="29" t="s">
        <v>303</v>
      </c>
      <c r="G6" s="85" t="s">
        <v>204</v>
      </c>
      <c r="H6" s="199" t="s">
        <v>211</v>
      </c>
      <c r="I6" s="216"/>
      <c r="J6" s="32"/>
      <c r="K6" s="220"/>
      <c r="L6" s="206">
        <v>45903</v>
      </c>
      <c r="P6" s="24"/>
      <c r="Q6" s="24"/>
      <c r="R6" s="24" t="s">
        <v>135</v>
      </c>
      <c r="S6" s="24" t="s">
        <v>135</v>
      </c>
      <c r="X6" s="33"/>
      <c r="BD6" s="33"/>
      <c r="BE6" s="33"/>
      <c r="BF6" s="33"/>
      <c r="BG6" s="33"/>
      <c r="BH6" s="33"/>
      <c r="BI6" s="33"/>
      <c r="BJ6" s="33"/>
      <c r="BK6" s="33"/>
      <c r="BL6" s="33"/>
      <c r="BP6" s="33" t="str">
        <f>VLOOKUP(B6,'employee list'!$C:$C,1,0)</f>
        <v>P00399</v>
      </c>
    </row>
    <row r="7" spans="1:68" hidden="1" x14ac:dyDescent="0.25">
      <c r="A7" s="196">
        <f>IF(B7="","-",SUBTOTAL(3,$B$3:B7))</f>
        <v>0</v>
      </c>
      <c r="B7" s="369" t="s">
        <v>67</v>
      </c>
      <c r="C7" s="370" t="str">
        <f>VLOOKUP(B7,'employee list'!$C:$D,2,0)</f>
        <v>Lò Thị Thủy</v>
      </c>
      <c r="D7" s="27" t="s">
        <v>202</v>
      </c>
      <c r="E7" s="32"/>
      <c r="F7" s="29" t="s">
        <v>271</v>
      </c>
      <c r="G7" s="32" t="s">
        <v>204</v>
      </c>
      <c r="H7" s="27" t="s">
        <v>205</v>
      </c>
      <c r="I7" s="81" t="s">
        <v>280</v>
      </c>
      <c r="J7" s="85" t="s">
        <v>281</v>
      </c>
      <c r="K7" s="218" t="s">
        <v>282</v>
      </c>
      <c r="L7" s="206">
        <v>44855</v>
      </c>
      <c r="M7" s="294"/>
      <c r="N7" s="313"/>
      <c r="O7" s="294"/>
      <c r="P7" s="24"/>
      <c r="Q7" s="24"/>
      <c r="R7" s="24" t="s">
        <v>135</v>
      </c>
      <c r="S7" s="24" t="s">
        <v>135</v>
      </c>
      <c r="X7" s="33"/>
      <c r="BD7" s="33"/>
      <c r="BE7" s="33"/>
      <c r="BF7" s="33"/>
      <c r="BG7" s="33"/>
      <c r="BH7" s="33"/>
      <c r="BI7" s="33"/>
      <c r="BJ7" s="33"/>
      <c r="BK7" s="33"/>
      <c r="BL7" s="33"/>
      <c r="BP7" s="33" t="str">
        <f>VLOOKUP(B7,'employee list'!$C:$C,1,0)</f>
        <v>P00265</v>
      </c>
    </row>
    <row r="8" spans="1:68" hidden="1" x14ac:dyDescent="0.25">
      <c r="A8" s="196">
        <f>IF(B8="","-",SUBTOTAL(3,$B$3:B8))</f>
        <v>0</v>
      </c>
      <c r="B8" s="369" t="s">
        <v>61</v>
      </c>
      <c r="C8" s="368" t="s">
        <v>247</v>
      </c>
      <c r="D8" s="27" t="s">
        <v>202</v>
      </c>
      <c r="E8" s="32"/>
      <c r="F8" s="29" t="s">
        <v>248</v>
      </c>
      <c r="G8" s="32" t="s">
        <v>204</v>
      </c>
      <c r="H8" s="27" t="s">
        <v>211</v>
      </c>
      <c r="I8" s="81" t="s">
        <v>249</v>
      </c>
      <c r="J8" s="27" t="s">
        <v>250</v>
      </c>
      <c r="K8" s="218" t="s">
        <v>251</v>
      </c>
      <c r="L8" s="206">
        <v>44487</v>
      </c>
      <c r="M8" s="294"/>
      <c r="N8" s="313"/>
      <c r="O8" s="294" t="s">
        <v>135</v>
      </c>
      <c r="P8" s="24" t="s">
        <v>135</v>
      </c>
      <c r="Q8" s="24" t="s">
        <v>135</v>
      </c>
      <c r="R8" s="33"/>
      <c r="X8" s="33"/>
      <c r="AI8" s="24" t="s">
        <v>19</v>
      </c>
      <c r="BP8" s="33" t="str">
        <f>VLOOKUP(B8,'employee list'!$C:$C,1,0)</f>
        <v>P00199</v>
      </c>
    </row>
    <row r="9" spans="1:68" hidden="1" x14ac:dyDescent="0.25">
      <c r="A9" s="196">
        <f>IF(B9="","-",SUBTOTAL(3,$B$3:B9))</f>
        <v>0</v>
      </c>
      <c r="B9" s="369" t="s">
        <v>68</v>
      </c>
      <c r="C9" s="370" t="str">
        <f>VLOOKUP(B9,'employee list'!$C:$D,2,0)</f>
        <v>Vàng Văn Phương</v>
      </c>
      <c r="D9" s="27" t="s">
        <v>202</v>
      </c>
      <c r="E9" s="32"/>
      <c r="F9" s="29" t="s">
        <v>271</v>
      </c>
      <c r="G9" s="32" t="s">
        <v>204</v>
      </c>
      <c r="H9" s="27" t="s">
        <v>211</v>
      </c>
      <c r="I9" s="81" t="s">
        <v>276</v>
      </c>
      <c r="J9" s="85" t="s">
        <v>277</v>
      </c>
      <c r="K9" s="218" t="s">
        <v>278</v>
      </c>
      <c r="L9" s="206">
        <v>44855</v>
      </c>
      <c r="M9" s="294"/>
      <c r="N9" s="313"/>
      <c r="O9" s="294"/>
      <c r="P9" s="24"/>
      <c r="Q9" s="24"/>
      <c r="R9" s="24" t="s">
        <v>504</v>
      </c>
      <c r="S9" s="24" t="s">
        <v>135</v>
      </c>
      <c r="X9" s="33"/>
      <c r="BD9" s="33"/>
      <c r="BE9" s="33"/>
      <c r="BF9" s="33"/>
      <c r="BG9" s="33"/>
      <c r="BH9" s="33"/>
      <c r="BI9" s="33"/>
      <c r="BJ9" s="33"/>
      <c r="BK9" s="33"/>
      <c r="BL9" s="33"/>
      <c r="BP9" s="33" t="str">
        <f>VLOOKUP(B9,'employee list'!$C:$C,1,0)</f>
        <v>P00268</v>
      </c>
    </row>
    <row r="10" spans="1:68" hidden="1" x14ac:dyDescent="0.25">
      <c r="A10" s="196">
        <f>IF(B10="","-",SUBTOTAL(3,$B$3:B10))</f>
        <v>0</v>
      </c>
      <c r="B10" s="369" t="s">
        <v>138</v>
      </c>
      <c r="C10" s="370" t="str">
        <f>VLOOKUP(B10,'employee list'!$C:$D,2,0)</f>
        <v>Nguyễn Hữu Thắng</v>
      </c>
      <c r="D10" s="32" t="s">
        <v>202</v>
      </c>
      <c r="E10" s="199"/>
      <c r="F10" s="29" t="s">
        <v>284</v>
      </c>
      <c r="G10" s="85" t="s">
        <v>204</v>
      </c>
      <c r="H10" s="199" t="s">
        <v>211</v>
      </c>
      <c r="I10" s="216">
        <v>36882</v>
      </c>
      <c r="J10" s="32" t="s">
        <v>286</v>
      </c>
      <c r="K10" s="220" t="s">
        <v>289</v>
      </c>
      <c r="L10" s="206">
        <v>45259</v>
      </c>
      <c r="M10" s="294"/>
      <c r="N10" s="313"/>
      <c r="O10" s="294" t="s">
        <v>135</v>
      </c>
      <c r="P10" s="24" t="s">
        <v>135</v>
      </c>
      <c r="Q10" s="24" t="s">
        <v>135</v>
      </c>
      <c r="R10" s="33"/>
      <c r="X10" s="33"/>
      <c r="BP10" s="33" t="str">
        <f>VLOOKUP(B10,'employee list'!$C:$C,1,0)</f>
        <v>P00392</v>
      </c>
    </row>
    <row r="11" spans="1:68" hidden="1" x14ac:dyDescent="0.25">
      <c r="A11" s="196">
        <f>IF(B11="","-",SUBTOTAL(3,$B$3:B11))</f>
        <v>0</v>
      </c>
      <c r="B11" s="369" t="s">
        <v>100</v>
      </c>
      <c r="C11" s="370" t="str">
        <f>VLOOKUP(B11,'employee list'!$C:$D,2,0)</f>
        <v>Đinh Thị Kim Liên</v>
      </c>
      <c r="D11" s="32" t="s">
        <v>202</v>
      </c>
      <c r="E11" s="32"/>
      <c r="F11" s="29" t="s">
        <v>284</v>
      </c>
      <c r="G11" s="32" t="s">
        <v>204</v>
      </c>
      <c r="H11" s="27" t="s">
        <v>211</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hidden="1" x14ac:dyDescent="0.25">
      <c r="A12" s="196">
        <f>IF(B12="","-",SUBTOTAL(3,$B$3:B12))</f>
        <v>0</v>
      </c>
      <c r="B12" s="369" t="s">
        <v>132</v>
      </c>
      <c r="C12" s="370" t="str">
        <f>VLOOKUP(B12,'employee list'!$C:$D,2,0)</f>
        <v>Đặng Thị Quyên</v>
      </c>
      <c r="D12" s="32" t="s">
        <v>202</v>
      </c>
      <c r="E12" s="199"/>
      <c r="F12" s="29" t="s">
        <v>284</v>
      </c>
      <c r="G12" s="85"/>
      <c r="H12" s="199"/>
      <c r="I12" s="200"/>
      <c r="J12" s="200"/>
      <c r="K12" s="220"/>
      <c r="L12" s="206">
        <v>45569</v>
      </c>
      <c r="P12" s="24"/>
      <c r="Q12" s="24"/>
      <c r="R12" s="33"/>
      <c r="X12" s="33"/>
      <c r="AM12" s="24" t="s">
        <v>19</v>
      </c>
      <c r="BP12" s="33" t="str">
        <f>VLOOKUP(B12,'employee list'!$C:$C,1,0)</f>
        <v>P00390</v>
      </c>
    </row>
    <row r="13" spans="1:68" x14ac:dyDescent="0.25">
      <c r="A13" s="196">
        <f>IF(B13="","-",SUBTOTAL(3,$B$3:B13))</f>
        <v>1</v>
      </c>
      <c r="B13" s="375" t="s">
        <v>139</v>
      </c>
      <c r="C13" s="377" t="s">
        <v>309</v>
      </c>
      <c r="D13" s="32"/>
      <c r="E13" s="199"/>
      <c r="F13" s="29"/>
      <c r="G13" s="85"/>
      <c r="H13" s="199"/>
      <c r="I13" s="216"/>
      <c r="J13" s="32"/>
      <c r="K13" s="220"/>
      <c r="L13" s="206"/>
      <c r="N13" s="232">
        <v>1</v>
      </c>
      <c r="P13" s="24"/>
      <c r="Q13" s="24"/>
      <c r="S13" s="24"/>
      <c r="X13" s="33"/>
      <c r="BD13" s="33"/>
      <c r="BE13" s="33"/>
      <c r="BF13" s="33"/>
      <c r="BG13" s="33"/>
      <c r="BH13" s="33"/>
      <c r="BI13" s="33"/>
      <c r="BJ13" s="33"/>
      <c r="BK13" s="33"/>
      <c r="BL13" s="33"/>
      <c r="BP13" s="33" t="str">
        <f>VLOOKUP(B13,'employee list'!$C:$C,1,0)</f>
        <v>OS-929</v>
      </c>
    </row>
    <row r="14" spans="1:68" x14ac:dyDescent="0.25">
      <c r="A14" s="196">
        <f>IF(B14="","-",SUBTOTAL(3,$B$3:B14))</f>
        <v>2</v>
      </c>
      <c r="B14" s="375" t="s">
        <v>144</v>
      </c>
      <c r="C14" s="376" t="str">
        <f>VLOOKUP(B14,'employee list'!$C:$D,2,0)</f>
        <v>Đào Văn Phu</v>
      </c>
      <c r="D14" s="226" t="s">
        <v>306</v>
      </c>
      <c r="E14" s="226" t="s">
        <v>325</v>
      </c>
      <c r="F14" s="225" t="s">
        <v>308</v>
      </c>
      <c r="G14" s="227" t="s">
        <v>204</v>
      </c>
      <c r="H14" s="226" t="s">
        <v>299</v>
      </c>
      <c r="I14" s="228"/>
      <c r="J14" s="228"/>
      <c r="K14" s="229"/>
      <c r="L14" s="230">
        <v>46078</v>
      </c>
      <c r="M14" s="24">
        <v>12</v>
      </c>
      <c r="N14" s="232">
        <v>4</v>
      </c>
      <c r="O14" s="24" t="s">
        <v>135</v>
      </c>
      <c r="P14" s="24" t="s">
        <v>135</v>
      </c>
      <c r="Q14" s="24" t="s">
        <v>135</v>
      </c>
      <c r="R14" s="33"/>
      <c r="X14" s="33"/>
      <c r="BP14" s="33" t="str">
        <f>VLOOKUP(B14,'employee list'!$C:$C,1,0)</f>
        <v>OS-1105</v>
      </c>
    </row>
    <row r="15" spans="1:68" x14ac:dyDescent="0.25">
      <c r="A15" s="196">
        <f>IF(B15="","-",SUBTOTAL(3,$B$3:B15))</f>
        <v>3</v>
      </c>
      <c r="B15" s="375" t="s">
        <v>143</v>
      </c>
      <c r="C15" s="376" t="str">
        <f>VLOOKUP(B15,'employee list'!$C:$D,2,0)</f>
        <v>Vũ Thị Mến</v>
      </c>
      <c r="D15" s="226" t="s">
        <v>306</v>
      </c>
      <c r="E15" s="226" t="s">
        <v>325</v>
      </c>
      <c r="F15" s="225" t="s">
        <v>308</v>
      </c>
      <c r="G15" s="227" t="s">
        <v>204</v>
      </c>
      <c r="H15" s="226" t="s">
        <v>317</v>
      </c>
      <c r="I15" s="228"/>
      <c r="J15" s="228"/>
      <c r="K15" s="229"/>
      <c r="L15" s="230">
        <v>46078</v>
      </c>
      <c r="M15" s="24">
        <v>13</v>
      </c>
      <c r="N15" s="232">
        <v>5</v>
      </c>
      <c r="P15" s="24" t="s">
        <v>505</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25">
      <c r="A16" s="196">
        <f>IF(B16="","-",SUBTOTAL(3,$B$3:B16))</f>
        <v>4</v>
      </c>
      <c r="B16" s="377" t="s">
        <v>148</v>
      </c>
      <c r="C16" s="376" t="str">
        <f>VLOOKUP(B16,'employee list'!$C:$D,2,0)</f>
        <v>Cao Thị Nhàn</v>
      </c>
      <c r="D16" s="294"/>
      <c r="E16" s="294"/>
      <c r="F16" s="66"/>
      <c r="G16" s="295"/>
      <c r="H16" s="294"/>
      <c r="I16" s="295"/>
      <c r="J16" s="295"/>
      <c r="K16" s="296"/>
      <c r="L16" s="297"/>
      <c r="M16" s="294"/>
      <c r="N16" s="232">
        <v>11</v>
      </c>
      <c r="BP16" s="33" t="str">
        <f>VLOOKUP(B16,'employee list'!$C:$C,1,0)</f>
        <v>OS-1209</v>
      </c>
    </row>
    <row r="17" spans="1:68" x14ac:dyDescent="0.25">
      <c r="A17" s="196">
        <f>IF(B17="","-",SUBTOTAL(3,$B$3:B17))</f>
        <v>5</v>
      </c>
      <c r="B17" s="375" t="s">
        <v>150</v>
      </c>
      <c r="C17" s="377" t="s">
        <v>389</v>
      </c>
      <c r="N17" s="232">
        <v>12</v>
      </c>
      <c r="BP17" s="33" t="str">
        <f>VLOOKUP(B17,'employee list'!$C:$C,1,0)</f>
        <v>OS-1265</v>
      </c>
    </row>
    <row r="18" spans="1:68" ht="15.75" x14ac:dyDescent="0.25">
      <c r="A18" s="196">
        <f>IF(B18="","-",SUBTOTAL(3,$B$3:B18))</f>
        <v>6</v>
      </c>
      <c r="B18" s="378" t="s">
        <v>153</v>
      </c>
      <c r="C18" s="342" t="s">
        <v>472</v>
      </c>
      <c r="N18" s="232">
        <v>15</v>
      </c>
      <c r="BP18" s="33" t="str">
        <f>VLOOKUP(B18,'employee list'!$C:$C,1,0)</f>
        <v>OS-1285</v>
      </c>
    </row>
    <row r="19" spans="1:68" ht="15.75" x14ac:dyDescent="0.25">
      <c r="A19" s="196">
        <f>IF(B19="","-",SUBTOTAL(3,$B$3:B19))</f>
        <v>7</v>
      </c>
      <c r="B19" s="378" t="s">
        <v>154</v>
      </c>
      <c r="C19" s="342" t="s">
        <v>473</v>
      </c>
      <c r="N19" s="232">
        <v>16</v>
      </c>
      <c r="BP19" s="33" t="str">
        <f>VLOOKUP(B19,'employee list'!$C:$C,1,0)</f>
        <v>OS-1286</v>
      </c>
    </row>
    <row r="20" spans="1:68" ht="15.75" x14ac:dyDescent="0.25">
      <c r="A20" s="196">
        <f>IF(B20="","-",SUBTOTAL(3,$B$3:B20))</f>
        <v>8</v>
      </c>
      <c r="B20" s="378" t="s">
        <v>155</v>
      </c>
      <c r="C20" s="342" t="s">
        <v>474</v>
      </c>
      <c r="N20" s="232">
        <v>17</v>
      </c>
      <c r="BP20" s="33" t="str">
        <f>VLOOKUP(B20,'employee list'!$C:$C,1,0)</f>
        <v>OS-1287</v>
      </c>
    </row>
    <row r="21" spans="1:68" ht="15.75" x14ac:dyDescent="0.25">
      <c r="A21" s="196">
        <f>IF(B21="","-",SUBTOTAL(3,$B$3:B21))</f>
        <v>9</v>
      </c>
      <c r="B21" s="378" t="s">
        <v>159</v>
      </c>
      <c r="C21" s="342" t="s">
        <v>480</v>
      </c>
      <c r="N21" s="232">
        <v>21</v>
      </c>
      <c r="BP21" s="33" t="str">
        <f>VLOOKUP(B21,'employee list'!$C:$C,1,0)</f>
        <v>OS-1297</v>
      </c>
    </row>
    <row r="22" spans="1:68" ht="15.75" x14ac:dyDescent="0.25">
      <c r="A22" s="196">
        <f>IF(B22="","-",SUBTOTAL(3,$B$3:B22))</f>
        <v>10</v>
      </c>
      <c r="B22" s="378" t="s">
        <v>162</v>
      </c>
      <c r="C22" s="342" t="s">
        <v>163</v>
      </c>
      <c r="N22" s="232">
        <v>23</v>
      </c>
      <c r="BP22" s="33" t="str">
        <f>VLOOKUP(B22,'employee list'!$C:$C,1,0)</f>
        <v>OS-1307</v>
      </c>
    </row>
    <row r="23" spans="1:68" ht="15.75" x14ac:dyDescent="0.25">
      <c r="A23" s="196">
        <f>IF(B23="","-",SUBTOTAL(3,$B$3:B23))</f>
        <v>11</v>
      </c>
      <c r="B23" s="378" t="s">
        <v>166</v>
      </c>
      <c r="C23" s="342" t="s">
        <v>167</v>
      </c>
      <c r="N23" s="232">
        <v>25</v>
      </c>
      <c r="BP23" s="33" t="str">
        <f>VLOOKUP(B23,'employee list'!$C:$C,1,0)</f>
        <v>OS-1319</v>
      </c>
    </row>
    <row r="24" spans="1:68" ht="15.75" x14ac:dyDescent="0.25">
      <c r="A24" s="196">
        <f>IF(B24="","-",SUBTOTAL(3,$B$3:B24))</f>
        <v>12</v>
      </c>
      <c r="B24" s="378" t="s">
        <v>168</v>
      </c>
      <c r="C24" s="342" t="s">
        <v>169</v>
      </c>
      <c r="N24" s="232">
        <v>26</v>
      </c>
      <c r="BP24" s="33" t="str">
        <f>VLOOKUP(B24,'employee list'!$C:$C,1,0)</f>
        <v>OS-1322</v>
      </c>
    </row>
    <row r="25" spans="1:68" hidden="1" x14ac:dyDescent="0.25">
      <c r="A25" s="196">
        <f>IF(B25="","-",SUBTOTAL(3,$B$3:B25))</f>
        <v>12</v>
      </c>
      <c r="B25" s="370" t="s">
        <v>49</v>
      </c>
      <c r="C25" s="370" t="str">
        <f>VLOOKUP(B25,'employee list'!$C:$D,2,0)</f>
        <v>Mai Thị Hoạt</v>
      </c>
      <c r="D25" s="27" t="s">
        <v>202</v>
      </c>
      <c r="E25" s="32"/>
      <c r="F25" s="29" t="s">
        <v>221</v>
      </c>
      <c r="G25" s="32" t="s">
        <v>204</v>
      </c>
      <c r="H25" s="27" t="s">
        <v>205</v>
      </c>
      <c r="I25" s="81" t="s">
        <v>222</v>
      </c>
      <c r="J25" s="27" t="s">
        <v>223</v>
      </c>
      <c r="K25" s="86" t="s">
        <v>224</v>
      </c>
      <c r="L25" s="206">
        <v>44403</v>
      </c>
      <c r="P25" s="24"/>
      <c r="Q25" s="24"/>
      <c r="R25" s="33"/>
      <c r="X25" s="33"/>
      <c r="AJ25" s="24" t="s">
        <v>19</v>
      </c>
      <c r="BB25" s="24" t="s">
        <v>19</v>
      </c>
    </row>
    <row r="26" spans="1:68" hidden="1" x14ac:dyDescent="0.25">
      <c r="A26" s="196">
        <f>IF(B26="","-",SUBTOTAL(3,$B$3:B26))</f>
        <v>12</v>
      </c>
      <c r="B26" s="369" t="s">
        <v>51</v>
      </c>
      <c r="C26" s="370" t="str">
        <f>VLOOKUP(B26,'employee list'!$C:$D,2,0)</f>
        <v>Nguyễn Mạnh Dũng</v>
      </c>
      <c r="D26" s="27" t="s">
        <v>202</v>
      </c>
      <c r="E26" s="32"/>
      <c r="F26" s="29" t="s">
        <v>216</v>
      </c>
      <c r="G26" s="32" t="s">
        <v>204</v>
      </c>
      <c r="H26" s="27" t="s">
        <v>211</v>
      </c>
      <c r="I26" s="81" t="s">
        <v>253</v>
      </c>
      <c r="J26" s="27" t="s">
        <v>254</v>
      </c>
      <c r="K26" s="218" t="s">
        <v>255</v>
      </c>
      <c r="L26" s="206">
        <v>44572</v>
      </c>
      <c r="M26" s="294"/>
      <c r="N26" s="313"/>
      <c r="O26" s="294"/>
      <c r="P26" s="24"/>
      <c r="Q26" s="24"/>
      <c r="R26" s="33"/>
      <c r="X26" s="33"/>
      <c r="BP26" s="33" t="str">
        <f>VLOOKUP(B26,'employee list'!$C:$C,1,0)</f>
        <v>P00206</v>
      </c>
    </row>
    <row r="27" spans="1:68" hidden="1" x14ac:dyDescent="0.25">
      <c r="A27" s="196">
        <f>IF(B27="","-",SUBTOTAL(3,$B$3:B27))</f>
        <v>12</v>
      </c>
      <c r="B27" s="369" t="s">
        <v>120</v>
      </c>
      <c r="C27" s="369" t="s">
        <v>298</v>
      </c>
      <c r="D27" s="32" t="s">
        <v>202</v>
      </c>
      <c r="E27" s="32"/>
      <c r="F27" s="29" t="s">
        <v>284</v>
      </c>
      <c r="G27" s="85" t="s">
        <v>204</v>
      </c>
      <c r="H27" s="199" t="s">
        <v>299</v>
      </c>
      <c r="I27" s="200"/>
      <c r="J27" s="200"/>
      <c r="K27" s="220"/>
      <c r="L27" s="206">
        <v>45566</v>
      </c>
      <c r="P27" s="24"/>
      <c r="Q27" s="24"/>
      <c r="R27" s="33"/>
      <c r="X27" s="33"/>
      <c r="BP27" s="33" t="str">
        <f>VLOOKUP(B27,'employee list'!$C:$C,1,0)</f>
        <v>P00385</v>
      </c>
    </row>
    <row r="28" spans="1:68" hidden="1" x14ac:dyDescent="0.25">
      <c r="A28" s="196">
        <f>IF(B28="","-",SUBTOTAL(3,$B$3:B28))</f>
        <v>12</v>
      </c>
      <c r="B28" s="367" t="s">
        <v>59</v>
      </c>
      <c r="C28" s="370" t="str">
        <f>VLOOKUP(B28,'employee list'!$C:$D,2,0)</f>
        <v>Đỗ Chính</v>
      </c>
      <c r="D28" s="27" t="s">
        <v>202</v>
      </c>
      <c r="E28" s="32"/>
      <c r="F28" s="29" t="s">
        <v>230</v>
      </c>
      <c r="G28" s="85" t="s">
        <v>204</v>
      </c>
      <c r="H28" s="27" t="s">
        <v>211</v>
      </c>
      <c r="I28" s="81" t="s">
        <v>231</v>
      </c>
      <c r="J28" s="27" t="s">
        <v>232</v>
      </c>
      <c r="K28" s="218" t="s">
        <v>233</v>
      </c>
      <c r="L28" s="206">
        <v>44417</v>
      </c>
      <c r="M28" s="294"/>
      <c r="N28" s="313"/>
      <c r="O28" s="294"/>
      <c r="P28" s="24"/>
      <c r="Q28" s="24"/>
      <c r="R28" s="33"/>
      <c r="X28" s="33"/>
      <c r="Z28" s="24" t="s">
        <v>19</v>
      </c>
      <c r="BC28" s="287" t="s">
        <v>506</v>
      </c>
      <c r="BD28" s="24" t="s">
        <v>19</v>
      </c>
      <c r="BP28" s="33" t="str">
        <f>VLOOKUP(B28,'employee list'!$C:$C,1,0)</f>
        <v>P00120</v>
      </c>
    </row>
    <row r="29" spans="1:68" hidden="1" x14ac:dyDescent="0.25">
      <c r="A29" s="196">
        <f>IF(B29="","-",SUBTOTAL(3,$B$3:B29))</f>
        <v>12</v>
      </c>
      <c r="B29" s="369" t="s">
        <v>56</v>
      </c>
      <c r="C29" s="370" t="str">
        <f>VLOOKUP(B29,'employee list'!$C:$D,2,0)</f>
        <v>Nguyễn Văn Tùng</v>
      </c>
      <c r="D29" s="27" t="s">
        <v>202</v>
      </c>
      <c r="E29" s="32"/>
      <c r="F29" s="29" t="s">
        <v>216</v>
      </c>
      <c r="G29" s="32" t="s">
        <v>204</v>
      </c>
      <c r="H29" s="27" t="s">
        <v>211</v>
      </c>
      <c r="I29" s="81" t="s">
        <v>239</v>
      </c>
      <c r="J29" s="27" t="s">
        <v>240</v>
      </c>
      <c r="K29" s="86" t="s">
        <v>241</v>
      </c>
      <c r="L29" s="206">
        <v>44459</v>
      </c>
      <c r="M29" s="294"/>
      <c r="N29" s="313"/>
      <c r="O29" s="294"/>
      <c r="P29" s="24"/>
      <c r="Q29" s="24"/>
      <c r="R29" s="33"/>
      <c r="X29" s="33"/>
      <c r="AB29" s="24" t="s">
        <v>19</v>
      </c>
      <c r="BP29" s="33" t="str">
        <f>VLOOKUP(B29,'employee list'!$C:$C,1,0)</f>
        <v>P00160</v>
      </c>
    </row>
    <row r="30" spans="1:68" hidden="1" x14ac:dyDescent="0.25">
      <c r="A30" s="196">
        <f>IF(B30="","-",SUBTOTAL(3,$B$3:B30))</f>
        <v>12</v>
      </c>
      <c r="B30" s="369" t="s">
        <v>77</v>
      </c>
      <c r="C30" s="369" t="str">
        <f>VLOOKUP(B30,'employee list'!$C:$D,2,0)</f>
        <v>Nguyễn Văn Biển</v>
      </c>
      <c r="D30" s="242" t="s">
        <v>265</v>
      </c>
      <c r="E30" s="243"/>
      <c r="F30" s="244" t="s">
        <v>266</v>
      </c>
      <c r="G30" s="243" t="s">
        <v>204</v>
      </c>
      <c r="H30" s="242" t="s">
        <v>211</v>
      </c>
      <c r="I30" s="245" t="s">
        <v>267</v>
      </c>
      <c r="J30" s="246" t="s">
        <v>268</v>
      </c>
      <c r="K30" s="247" t="s">
        <v>269</v>
      </c>
      <c r="L30" s="248">
        <v>44753</v>
      </c>
      <c r="M30" s="294"/>
      <c r="N30" s="313"/>
      <c r="O30" s="294"/>
      <c r="P30" s="24"/>
      <c r="Q30" s="24"/>
      <c r="R30" s="33"/>
      <c r="X30" s="33"/>
      <c r="BP30" s="33" t="str">
        <f>VLOOKUP(B30,'employee list'!$C:$C,1,0)</f>
        <v>P00243</v>
      </c>
    </row>
    <row r="31" spans="1:68" hidden="1" x14ac:dyDescent="0.25">
      <c r="A31" s="196">
        <f>IF(B31="","-",SUBTOTAL(3,$B$3:B31))</f>
        <v>12</v>
      </c>
      <c r="B31" s="369" t="s">
        <v>52</v>
      </c>
      <c r="C31" s="372" t="str">
        <f>VLOOKUP(B31,'employee list'!$C:$D,2,0)</f>
        <v>Trần Thị Thúy</v>
      </c>
      <c r="D31" s="27" t="s">
        <v>202</v>
      </c>
      <c r="E31" s="32"/>
      <c r="F31" s="29" t="s">
        <v>203</v>
      </c>
      <c r="G31" s="32" t="s">
        <v>204</v>
      </c>
      <c r="H31" s="27" t="s">
        <v>205</v>
      </c>
      <c r="I31" s="31" t="s">
        <v>206</v>
      </c>
      <c r="J31" s="28" t="s">
        <v>207</v>
      </c>
      <c r="K31" s="86" t="s">
        <v>208</v>
      </c>
      <c r="L31" s="206">
        <v>44368</v>
      </c>
      <c r="P31" s="24"/>
      <c r="Q31" s="24"/>
      <c r="R31" s="33"/>
      <c r="X31" s="33"/>
      <c r="Z31" s="24" t="s">
        <v>19</v>
      </c>
      <c r="AB31" s="312"/>
      <c r="AI31" s="24" t="s">
        <v>19</v>
      </c>
      <c r="BP31" s="33" t="str">
        <f>VLOOKUP(B31,'employee list'!$C:$C,1,0)</f>
        <v>P00030</v>
      </c>
    </row>
    <row r="32" spans="1:68" ht="15.75" hidden="1" x14ac:dyDescent="0.25">
      <c r="A32" s="196">
        <f>IF(B32="","-",SUBTOTAL(3,$B$3:B32))</f>
        <v>12</v>
      </c>
      <c r="B32" s="373" t="s">
        <v>54</v>
      </c>
      <c r="C32" s="371" t="s">
        <v>209</v>
      </c>
      <c r="D32" s="27" t="s">
        <v>202</v>
      </c>
      <c r="E32" s="32"/>
      <c r="F32" s="29" t="s">
        <v>210</v>
      </c>
      <c r="G32" s="32" t="s">
        <v>204</v>
      </c>
      <c r="H32" s="27" t="s">
        <v>211</v>
      </c>
      <c r="I32" s="81" t="s">
        <v>212</v>
      </c>
      <c r="J32" s="27" t="s">
        <v>213</v>
      </c>
      <c r="K32" s="218" t="s">
        <v>214</v>
      </c>
      <c r="L32" s="206">
        <v>44389</v>
      </c>
      <c r="P32" s="24"/>
      <c r="Q32" s="24"/>
      <c r="R32" s="24" t="s">
        <v>135</v>
      </c>
      <c r="S32" s="24" t="s">
        <v>135</v>
      </c>
      <c r="X32" s="33" t="s">
        <v>19</v>
      </c>
      <c r="Z32" s="252" t="s">
        <v>506</v>
      </c>
      <c r="BD32" s="33"/>
      <c r="BE32" s="33"/>
      <c r="BF32" s="33"/>
      <c r="BG32" s="33"/>
      <c r="BH32" s="33"/>
      <c r="BI32" s="33"/>
      <c r="BJ32" s="33"/>
      <c r="BK32" s="33"/>
      <c r="BL32" s="33"/>
      <c r="BP32" s="33" t="str">
        <f>VLOOKUP(B32,'employee list'!$C:$C,1,0)</f>
        <v>P00043</v>
      </c>
    </row>
    <row r="33" spans="1:68" hidden="1" x14ac:dyDescent="0.25">
      <c r="A33" s="196">
        <f>IF(B33="","-",SUBTOTAL(3,$B$3:B33))</f>
        <v>12</v>
      </c>
      <c r="B33" s="370" t="s">
        <v>64</v>
      </c>
      <c r="C33" s="370" t="str">
        <f>VLOOKUP(B33,'employee list'!$C:$D,2,0)</f>
        <v>Hoàng Ngọc Khá</v>
      </c>
      <c r="D33" s="27" t="s">
        <v>202</v>
      </c>
      <c r="E33" s="32"/>
      <c r="F33" s="29" t="s">
        <v>216</v>
      </c>
      <c r="G33" s="85" t="s">
        <v>204</v>
      </c>
      <c r="H33" s="27" t="s">
        <v>205</v>
      </c>
      <c r="I33" s="81" t="s">
        <v>217</v>
      </c>
      <c r="J33" s="27" t="s">
        <v>218</v>
      </c>
      <c r="K33" s="218" t="s">
        <v>219</v>
      </c>
      <c r="L33" s="206">
        <v>44396</v>
      </c>
      <c r="O33" s="24" t="s">
        <v>135</v>
      </c>
      <c r="P33" s="24" t="s">
        <v>135</v>
      </c>
      <c r="Q33" s="24" t="s">
        <v>135</v>
      </c>
      <c r="R33" s="33"/>
      <c r="X33" s="33"/>
      <c r="AO33" s="24" t="s">
        <v>19</v>
      </c>
      <c r="BP33" s="33" t="str">
        <f>VLOOKUP(B33,'employee list'!$C:$C,1,0)</f>
        <v>P00056</v>
      </c>
    </row>
    <row r="34" spans="1:68" hidden="1" x14ac:dyDescent="0.25">
      <c r="A34" s="196">
        <f>IF(B34="","-",SUBTOTAL(3,$B$3:B34))</f>
        <v>12</v>
      </c>
      <c r="B34" s="380" t="s">
        <v>60</v>
      </c>
      <c r="C34" s="381" t="str">
        <f>VLOOKUP(B34,'employee list'!$C:$D,2,0)</f>
        <v>Phạm Thị Kim Dung</v>
      </c>
      <c r="D34" s="27" t="s">
        <v>202</v>
      </c>
      <c r="E34" s="32"/>
      <c r="F34" s="29" t="s">
        <v>216</v>
      </c>
      <c r="G34" s="85" t="s">
        <v>204</v>
      </c>
      <c r="H34" s="27" t="s">
        <v>205</v>
      </c>
      <c r="I34" s="81" t="s">
        <v>235</v>
      </c>
      <c r="J34" s="27" t="s">
        <v>236</v>
      </c>
      <c r="K34" s="86" t="s">
        <v>237</v>
      </c>
      <c r="L34" s="206">
        <v>44417</v>
      </c>
      <c r="M34" s="294"/>
      <c r="N34" s="313"/>
      <c r="O34" s="294"/>
      <c r="P34" s="24"/>
      <c r="Q34" s="24"/>
      <c r="R34" s="33"/>
      <c r="X34" s="33"/>
      <c r="Z34" s="24" t="s">
        <v>19</v>
      </c>
      <c r="AM34" s="24" t="s">
        <v>19</v>
      </c>
      <c r="BB34" s="24" t="s">
        <v>19</v>
      </c>
      <c r="BC34" s="24" t="s">
        <v>19</v>
      </c>
      <c r="BD34" s="24" t="s">
        <v>19</v>
      </c>
      <c r="BE34" s="24" t="s">
        <v>19</v>
      </c>
      <c r="BF34" s="24" t="s">
        <v>19</v>
      </c>
      <c r="BG34" s="24" t="s">
        <v>19</v>
      </c>
      <c r="BP34" s="33" t="str">
        <f>VLOOKUP(B34,'employee list'!$C:$C,1,0)</f>
        <v>P00119</v>
      </c>
    </row>
    <row r="35" spans="1:68" hidden="1" x14ac:dyDescent="0.25">
      <c r="A35" s="196">
        <f>IF(B35="","-",SUBTOTAL(3,$B$3:B35))</f>
        <v>12</v>
      </c>
      <c r="B35" s="369" t="s">
        <v>69</v>
      </c>
      <c r="C35" s="370" t="str">
        <f>VLOOKUP(B35,'employee list'!$C:$D,2,0)</f>
        <v>Nguyễn Thị Thanh</v>
      </c>
      <c r="D35" s="27" t="s">
        <v>202</v>
      </c>
      <c r="E35" s="32"/>
      <c r="F35" s="29" t="s">
        <v>243</v>
      </c>
      <c r="G35" s="32" t="s">
        <v>204</v>
      </c>
      <c r="H35" s="27" t="s">
        <v>205</v>
      </c>
      <c r="I35" s="81" t="s">
        <v>244</v>
      </c>
      <c r="J35" s="27" t="s">
        <v>245</v>
      </c>
      <c r="K35" s="218" t="s">
        <v>246</v>
      </c>
      <c r="L35" s="206">
        <v>44459</v>
      </c>
      <c r="M35" s="294"/>
      <c r="N35" s="313"/>
      <c r="O35" s="294" t="s">
        <v>135</v>
      </c>
      <c r="P35" s="24" t="s">
        <v>135</v>
      </c>
      <c r="Q35" s="24" t="s">
        <v>135</v>
      </c>
      <c r="R35" s="33"/>
      <c r="X35" s="33"/>
      <c r="BP35" s="33" t="str">
        <f>VLOOKUP(B35,'employee list'!$C:$C,1,0)</f>
        <v>P00158</v>
      </c>
    </row>
    <row r="36" spans="1:68" hidden="1" x14ac:dyDescent="0.25">
      <c r="A36" s="196">
        <f>IF(B36="","-",SUBTOTAL(3,$B$3:B36))</f>
        <v>12</v>
      </c>
      <c r="B36" s="369" t="s">
        <v>71</v>
      </c>
      <c r="C36" s="370" t="str">
        <f>VLOOKUP(B36,'employee list'!$C:$D,2,0)</f>
        <v>Phạm Thị Hồng Tuyết</v>
      </c>
      <c r="D36" s="27" t="s">
        <v>202</v>
      </c>
      <c r="E36" s="32"/>
      <c r="F36" s="29" t="s">
        <v>284</v>
      </c>
      <c r="G36" s="32" t="s">
        <v>204</v>
      </c>
      <c r="H36" s="27" t="s">
        <v>205</v>
      </c>
      <c r="I36" s="27" t="s">
        <v>285</v>
      </c>
      <c r="J36" s="28" t="s">
        <v>286</v>
      </c>
      <c r="K36" s="249" t="s">
        <v>287</v>
      </c>
      <c r="L36" s="206">
        <v>44986</v>
      </c>
      <c r="M36" s="294"/>
      <c r="N36" s="313"/>
      <c r="O36" s="294"/>
      <c r="P36" s="24"/>
      <c r="Q36" s="24"/>
      <c r="R36" s="24" t="s">
        <v>135</v>
      </c>
      <c r="S36" s="24" t="s">
        <v>135</v>
      </c>
      <c r="X36" s="33"/>
      <c r="AG36" s="24" t="s">
        <v>19</v>
      </c>
      <c r="AH36" s="24" t="s">
        <v>19</v>
      </c>
      <c r="AI36" s="24" t="s">
        <v>19</v>
      </c>
      <c r="AJ36" s="24" t="s">
        <v>19</v>
      </c>
      <c r="AK36" s="24" t="s">
        <v>19</v>
      </c>
      <c r="AM36" s="24" t="s">
        <v>15</v>
      </c>
      <c r="AN36" s="24" t="s">
        <v>15</v>
      </c>
      <c r="AO36" s="24" t="s">
        <v>15</v>
      </c>
      <c r="AP36" s="24" t="s">
        <v>19</v>
      </c>
      <c r="BD36" s="33"/>
      <c r="BE36" s="33"/>
      <c r="BF36" s="33"/>
      <c r="BG36" s="33"/>
      <c r="BH36" s="33"/>
      <c r="BI36" s="33"/>
      <c r="BJ36" s="33"/>
      <c r="BK36" s="33"/>
      <c r="BL36" s="33"/>
      <c r="BP36" s="33" t="str">
        <f>VLOOKUP(B36,'employee list'!$C:$C,1,0)</f>
        <v>P00296</v>
      </c>
    </row>
    <row r="37" spans="1:68" hidden="1" x14ac:dyDescent="0.25">
      <c r="A37" s="196">
        <f>IF(B37="","-",SUBTOTAL(3,$B$3:B37))</f>
        <v>12</v>
      </c>
      <c r="B37" s="369" t="s">
        <v>82</v>
      </c>
      <c r="C37" s="370" t="str">
        <f>VLOOKUP(B37,'employee list'!$C:$D,2,0)</f>
        <v>Bùi Trắc Bảo</v>
      </c>
      <c r="D37" s="32" t="s">
        <v>202</v>
      </c>
      <c r="E37" s="32"/>
      <c r="F37" s="29" t="s">
        <v>284</v>
      </c>
      <c r="G37" s="85" t="s">
        <v>204</v>
      </c>
      <c r="H37" s="27" t="s">
        <v>211</v>
      </c>
      <c r="I37" s="81">
        <v>29817</v>
      </c>
      <c r="J37" s="27" t="s">
        <v>273</v>
      </c>
      <c r="K37" s="86">
        <v>842525288</v>
      </c>
      <c r="L37" s="206">
        <v>45337</v>
      </c>
      <c r="M37" s="294"/>
      <c r="N37" s="313"/>
      <c r="O37" s="294" t="s">
        <v>135</v>
      </c>
      <c r="P37" s="24" t="s">
        <v>135</v>
      </c>
      <c r="Q37" s="24" t="s">
        <v>135</v>
      </c>
      <c r="R37" s="33"/>
      <c r="X37" s="33"/>
      <c r="BB37" s="24" t="s">
        <v>19</v>
      </c>
      <c r="BP37" s="33" t="str">
        <f>VLOOKUP(B37,'employee list'!$C:$C,1,0)</f>
        <v>P00323</v>
      </c>
    </row>
    <row r="38" spans="1:68" hidden="1" x14ac:dyDescent="0.25">
      <c r="A38" s="196">
        <f>IF(B38="","-",SUBTOTAL(3,$B$3:B38))</f>
        <v>12</v>
      </c>
      <c r="B38" s="369" t="s">
        <v>94</v>
      </c>
      <c r="C38" s="370" t="str">
        <f>VLOOKUP(B38,'employee list'!$C:$D,2,0)</f>
        <v>Lương Thị Thu Thuỷ</v>
      </c>
      <c r="D38" s="32" t="s">
        <v>202</v>
      </c>
      <c r="E38" s="32"/>
      <c r="F38" s="29" t="s">
        <v>284</v>
      </c>
      <c r="G38" s="85" t="s">
        <v>204</v>
      </c>
      <c r="H38" s="27" t="s">
        <v>205</v>
      </c>
      <c r="I38" s="81"/>
      <c r="J38" s="27"/>
      <c r="K38" s="86"/>
      <c r="L38" s="206">
        <v>45544</v>
      </c>
      <c r="P38" s="24"/>
      <c r="Q38" s="24"/>
      <c r="R38" s="33"/>
      <c r="X38" s="33" t="s">
        <v>507</v>
      </c>
      <c r="Y38" s="24" t="s">
        <v>507</v>
      </c>
      <c r="Z38" s="24" t="s">
        <v>507</v>
      </c>
      <c r="AA38" s="24" t="s">
        <v>507</v>
      </c>
      <c r="AB38" s="24" t="s">
        <v>507</v>
      </c>
      <c r="AC38" s="24" t="s">
        <v>507</v>
      </c>
      <c r="AD38" s="24" t="s">
        <v>507</v>
      </c>
      <c r="AE38" s="24" t="s">
        <v>507</v>
      </c>
      <c r="AF38" s="24" t="s">
        <v>507</v>
      </c>
      <c r="AG38" s="24" t="s">
        <v>507</v>
      </c>
      <c r="AH38" s="24" t="s">
        <v>507</v>
      </c>
      <c r="AI38" s="24" t="s">
        <v>507</v>
      </c>
      <c r="AJ38" s="24" t="s">
        <v>507</v>
      </c>
      <c r="AK38" s="24" t="s">
        <v>507</v>
      </c>
      <c r="AL38" s="24" t="s">
        <v>507</v>
      </c>
      <c r="AM38" s="24" t="s">
        <v>507</v>
      </c>
      <c r="AN38" s="24" t="s">
        <v>507</v>
      </c>
      <c r="AO38" s="24" t="s">
        <v>507</v>
      </c>
      <c r="AP38" s="24" t="s">
        <v>507</v>
      </c>
      <c r="AQ38" s="24" t="s">
        <v>507</v>
      </c>
      <c r="AR38" s="24" t="s">
        <v>507</v>
      </c>
      <c r="AT38" s="24" t="s">
        <v>507</v>
      </c>
      <c r="AU38" s="24" t="s">
        <v>507</v>
      </c>
      <c r="AV38" s="24" t="s">
        <v>507</v>
      </c>
      <c r="AW38" s="24" t="s">
        <v>507</v>
      </c>
      <c r="AX38" s="24" t="s">
        <v>507</v>
      </c>
      <c r="AY38" s="24" t="s">
        <v>507</v>
      </c>
      <c r="AZ38" s="24" t="s">
        <v>507</v>
      </c>
      <c r="BA38" s="24" t="s">
        <v>507</v>
      </c>
      <c r="BB38" s="24" t="s">
        <v>507</v>
      </c>
      <c r="BC38" s="24" t="s">
        <v>507</v>
      </c>
      <c r="BD38" s="24" t="s">
        <v>507</v>
      </c>
      <c r="BP38" s="33" t="str">
        <f>VLOOKUP(B38,'employee list'!$C:$C,1,0)</f>
        <v>P00355</v>
      </c>
    </row>
    <row r="39" spans="1:68" x14ac:dyDescent="0.25">
      <c r="A39" s="196">
        <f>IF(B39="","-",SUBTOTAL(3,$B$3:B39))</f>
        <v>13</v>
      </c>
      <c r="B39" s="375" t="s">
        <v>146</v>
      </c>
      <c r="C39" s="376" t="str">
        <f>VLOOKUP(B39,'employee list'!$C:$D,2,0)</f>
        <v>Nguyễn Thị Chặn</v>
      </c>
      <c r="D39" s="226" t="s">
        <v>306</v>
      </c>
      <c r="E39" s="226" t="s">
        <v>325</v>
      </c>
      <c r="F39" s="225" t="s">
        <v>308</v>
      </c>
      <c r="G39" s="227" t="s">
        <v>204</v>
      </c>
      <c r="H39" s="226" t="s">
        <v>317</v>
      </c>
      <c r="I39" s="228"/>
      <c r="J39" s="228"/>
      <c r="K39" s="229"/>
      <c r="L39" s="230">
        <v>46078</v>
      </c>
      <c r="M39" s="24">
        <v>9</v>
      </c>
      <c r="N39" s="232">
        <v>2</v>
      </c>
      <c r="P39" s="24"/>
      <c r="Q39" s="24"/>
      <c r="R39" s="24" t="s">
        <v>135</v>
      </c>
      <c r="S39" s="24" t="s">
        <v>135</v>
      </c>
      <c r="X39" s="33"/>
      <c r="BD39" s="33"/>
      <c r="BE39" s="33"/>
      <c r="BF39" s="33"/>
      <c r="BG39" s="33"/>
      <c r="BH39" s="33"/>
      <c r="BI39" s="33"/>
      <c r="BJ39" s="33"/>
      <c r="BK39" s="33"/>
      <c r="BL39" s="33"/>
    </row>
    <row r="40" spans="1:68" x14ac:dyDescent="0.25">
      <c r="A40" s="196">
        <f>IF(B40="","-",SUBTOTAL(3,$B$3:B40))</f>
        <v>14</v>
      </c>
      <c r="B40" s="375" t="s">
        <v>145</v>
      </c>
      <c r="C40" s="376" t="str">
        <f>VLOOKUP(B40,'employee list'!$C:$D,2,0)</f>
        <v>Đỗ Thị Thuỷ</v>
      </c>
      <c r="D40" s="226" t="s">
        <v>306</v>
      </c>
      <c r="E40" s="226" t="s">
        <v>325</v>
      </c>
      <c r="F40" s="225" t="s">
        <v>308</v>
      </c>
      <c r="G40" s="227" t="s">
        <v>204</v>
      </c>
      <c r="H40" s="226" t="s">
        <v>317</v>
      </c>
      <c r="I40" s="228"/>
      <c r="J40" s="228"/>
      <c r="K40" s="229"/>
      <c r="L40" s="230">
        <v>46078</v>
      </c>
      <c r="M40" s="24">
        <v>11</v>
      </c>
      <c r="N40" s="232">
        <v>3</v>
      </c>
      <c r="O40" s="24" t="s">
        <v>135</v>
      </c>
      <c r="P40" s="24" t="s">
        <v>135</v>
      </c>
      <c r="Q40" s="24" t="s">
        <v>135</v>
      </c>
      <c r="R40" s="33"/>
      <c r="X40" s="33"/>
    </row>
    <row r="41" spans="1:68" x14ac:dyDescent="0.25">
      <c r="A41" s="196">
        <f>IF(B41="","-",SUBTOTAL(3,$B$3:B41))</f>
        <v>15</v>
      </c>
      <c r="B41" s="375" t="s">
        <v>142</v>
      </c>
      <c r="C41" s="376" t="str">
        <f>VLOOKUP(B41,'employee list'!$C:$D,2,0)</f>
        <v>Vũ Văn Phước</v>
      </c>
      <c r="D41" s="226" t="s">
        <v>306</v>
      </c>
      <c r="E41" s="226" t="s">
        <v>325</v>
      </c>
      <c r="F41" s="225" t="s">
        <v>308</v>
      </c>
      <c r="G41" s="227" t="s">
        <v>204</v>
      </c>
      <c r="H41" s="226" t="s">
        <v>299</v>
      </c>
      <c r="I41" s="228"/>
      <c r="J41" s="228"/>
      <c r="K41" s="229"/>
      <c r="L41" s="230">
        <v>46078</v>
      </c>
      <c r="M41" s="24">
        <v>14</v>
      </c>
      <c r="N41" s="232">
        <v>6</v>
      </c>
      <c r="P41" s="24"/>
      <c r="Q41" s="24"/>
      <c r="R41" s="24" t="s">
        <v>135</v>
      </c>
      <c r="S41" s="24" t="s">
        <v>135</v>
      </c>
      <c r="X41" s="33"/>
      <c r="BD41" s="33"/>
      <c r="BE41" s="33"/>
      <c r="BF41" s="33"/>
      <c r="BG41" s="33"/>
      <c r="BH41" s="33"/>
      <c r="BI41" s="33"/>
      <c r="BJ41" s="33"/>
      <c r="BK41" s="33"/>
      <c r="BL41" s="33"/>
    </row>
    <row r="42" spans="1:68" x14ac:dyDescent="0.25">
      <c r="A42" s="196">
        <f>IF(B42="","-",SUBTOTAL(3,$B$3:B42))</f>
        <v>16</v>
      </c>
      <c r="B42" s="375" t="s">
        <v>141</v>
      </c>
      <c r="C42" s="376" t="str">
        <f>VLOOKUP(B42,'employee list'!$C:$D,2,0)</f>
        <v>Nguyễn Thị Tám</v>
      </c>
      <c r="D42" s="226" t="s">
        <v>306</v>
      </c>
      <c r="E42" s="226" t="s">
        <v>311</v>
      </c>
      <c r="F42" s="225" t="s">
        <v>308</v>
      </c>
      <c r="G42" s="227" t="s">
        <v>204</v>
      </c>
      <c r="H42" s="226" t="s">
        <v>317</v>
      </c>
      <c r="I42" s="228"/>
      <c r="J42" s="228"/>
      <c r="K42" s="229"/>
      <c r="L42" s="230">
        <v>46078</v>
      </c>
      <c r="M42" s="24">
        <v>18</v>
      </c>
      <c r="N42" s="232">
        <v>7</v>
      </c>
      <c r="P42" s="24"/>
      <c r="Q42" s="24"/>
      <c r="R42" s="24" t="s">
        <v>135</v>
      </c>
      <c r="S42" s="24" t="s">
        <v>135</v>
      </c>
      <c r="X42" s="33"/>
      <c r="BD42" s="33"/>
      <c r="BE42" s="33"/>
      <c r="BF42" s="33"/>
      <c r="BG42" s="33"/>
      <c r="BH42" s="33"/>
      <c r="BI42" s="33"/>
      <c r="BJ42" s="33"/>
      <c r="BK42" s="33"/>
      <c r="BL42" s="33"/>
    </row>
    <row r="43" spans="1:68" x14ac:dyDescent="0.25">
      <c r="A43" s="196">
        <f>IF(B43="","-",SUBTOTAL(3,$B$3:B43))</f>
        <v>17</v>
      </c>
      <c r="B43" s="375" t="s">
        <v>147</v>
      </c>
      <c r="C43" s="376" t="str">
        <f>VLOOKUP(B43,'employee list'!$C:$D,2,0)</f>
        <v>Nguyễn Văn Kỳ</v>
      </c>
      <c r="D43" s="226" t="s">
        <v>306</v>
      </c>
      <c r="E43" s="226" t="s">
        <v>325</v>
      </c>
      <c r="F43" s="225" t="s">
        <v>308</v>
      </c>
      <c r="G43" s="227" t="s">
        <v>204</v>
      </c>
      <c r="H43" s="226">
        <v>0</v>
      </c>
      <c r="I43" s="228"/>
      <c r="J43" s="228"/>
      <c r="K43" s="229"/>
      <c r="L43" s="230">
        <v>46080</v>
      </c>
      <c r="M43" s="24">
        <v>64</v>
      </c>
      <c r="N43" s="232">
        <v>8</v>
      </c>
      <c r="P43" s="24"/>
      <c r="Q43" s="24"/>
      <c r="R43" s="33"/>
      <c r="X43" s="33"/>
      <c r="AE43" s="24" t="s">
        <v>15</v>
      </c>
      <c r="AJ43" s="24" t="s">
        <v>508</v>
      </c>
    </row>
    <row r="44" spans="1:68" x14ac:dyDescent="0.25">
      <c r="A44" s="196">
        <f>IF(B44="","-",SUBTOTAL(3,$B$3:B44))</f>
        <v>18</v>
      </c>
      <c r="B44" s="377" t="s">
        <v>149</v>
      </c>
      <c r="C44" s="376" t="str">
        <f>VLOOKUP(B44,'employee list'!$C:$D,2,0)</f>
        <v>Trần Quốc Tuấn</v>
      </c>
      <c r="D44" s="294" t="s">
        <v>306</v>
      </c>
      <c r="E44" s="294" t="s">
        <v>307</v>
      </c>
      <c r="F44" s="66" t="s">
        <v>406</v>
      </c>
      <c r="G44" s="294" t="s">
        <v>204</v>
      </c>
      <c r="H44" s="294"/>
      <c r="I44" s="295"/>
      <c r="J44" s="295"/>
      <c r="K44" s="296"/>
      <c r="L44" s="297">
        <v>46083</v>
      </c>
      <c r="M44" s="294">
        <v>81</v>
      </c>
      <c r="N44" s="232">
        <v>10</v>
      </c>
      <c r="P44" s="24"/>
      <c r="Q44" s="24"/>
      <c r="R44" s="33"/>
      <c r="X44" s="33"/>
      <c r="AT44" s="24" t="s">
        <v>15</v>
      </c>
    </row>
    <row r="45" spans="1:68" ht="15.75" x14ac:dyDescent="0.25">
      <c r="A45" s="196">
        <f>IF(B45="","-",SUBTOTAL(3,$B$3:B45))</f>
        <v>19</v>
      </c>
      <c r="B45" s="378" t="s">
        <v>151</v>
      </c>
      <c r="C45" s="342" t="s">
        <v>467</v>
      </c>
      <c r="N45" s="232">
        <v>13</v>
      </c>
    </row>
    <row r="46" spans="1:68" ht="15.75" x14ac:dyDescent="0.25">
      <c r="A46" s="196">
        <f>IF(B46="","-",SUBTOTAL(3,$B$3:B46))</f>
        <v>20</v>
      </c>
      <c r="B46" s="378" t="s">
        <v>152</v>
      </c>
      <c r="C46" s="342" t="s">
        <v>468</v>
      </c>
      <c r="N46" s="232">
        <v>14</v>
      </c>
    </row>
    <row r="47" spans="1:68" ht="15.75" x14ac:dyDescent="0.25">
      <c r="A47" s="196">
        <f>IF(B47="","-",SUBTOTAL(3,$B$3:B47))</f>
        <v>21</v>
      </c>
      <c r="B47" s="378" t="s">
        <v>156</v>
      </c>
      <c r="C47" s="342" t="s">
        <v>475</v>
      </c>
      <c r="N47" s="232">
        <v>18</v>
      </c>
    </row>
    <row r="48" spans="1:68" ht="15.75" x14ac:dyDescent="0.25">
      <c r="A48" s="196">
        <f>IF(B48="","-",SUBTOTAL(3,$B$3:B48))</f>
        <v>22</v>
      </c>
      <c r="B48" s="378" t="s">
        <v>157</v>
      </c>
      <c r="C48" s="342" t="s">
        <v>477</v>
      </c>
      <c r="N48" s="232">
        <v>19</v>
      </c>
    </row>
    <row r="49" spans="1:14" ht="15.75" x14ac:dyDescent="0.25">
      <c r="A49" s="196">
        <f>IF(B49="","-",SUBTOTAL(3,$B$3:B49))</f>
        <v>23</v>
      </c>
      <c r="B49" s="378" t="s">
        <v>158</v>
      </c>
      <c r="C49" s="342" t="s">
        <v>478</v>
      </c>
      <c r="N49" s="232">
        <v>20</v>
      </c>
    </row>
    <row r="50" spans="1:14" ht="15.75" x14ac:dyDescent="0.25">
      <c r="A50" s="196">
        <f>IF(B50="","-",SUBTOTAL(3,$B$3:B50))</f>
        <v>24</v>
      </c>
      <c r="B50" s="378" t="s">
        <v>160</v>
      </c>
      <c r="C50" s="342" t="s">
        <v>161</v>
      </c>
      <c r="N50" s="232">
        <v>22</v>
      </c>
    </row>
    <row r="51" spans="1:14" ht="15.75" x14ac:dyDescent="0.25">
      <c r="A51" s="196">
        <f>IF(B51="","-",SUBTOTAL(3,$B$3:B51))</f>
        <v>25</v>
      </c>
      <c r="B51" s="378" t="s">
        <v>164</v>
      </c>
      <c r="C51" s="342" t="s">
        <v>165</v>
      </c>
      <c r="N51" s="232">
        <v>24</v>
      </c>
    </row>
    <row r="52" spans="1:14" ht="15.75" x14ac:dyDescent="0.25">
      <c r="A52" s="196">
        <f>IF(B52="","-",SUBTOTAL(3,$B$3:B52))</f>
        <v>26</v>
      </c>
      <c r="B52" s="378" t="s">
        <v>170</v>
      </c>
      <c r="C52" s="342" t="s">
        <v>171</v>
      </c>
      <c r="N52" s="232">
        <v>27</v>
      </c>
    </row>
    <row r="53" spans="1:14" ht="15.75" x14ac:dyDescent="0.25">
      <c r="A53" s="196">
        <f>IF(B53="","-",SUBTOTAL(3,$B$3:B53))</f>
        <v>27</v>
      </c>
      <c r="B53" s="378" t="s">
        <v>172</v>
      </c>
      <c r="C53" s="342" t="s">
        <v>173</v>
      </c>
      <c r="N53" s="232">
        <v>28</v>
      </c>
    </row>
    <row r="54" spans="1:14" ht="15.75" x14ac:dyDescent="0.25">
      <c r="A54" s="196">
        <f>IF(B54="","-",SUBTOTAL(3,$B$3:B54))</f>
        <v>28</v>
      </c>
      <c r="B54" s="378" t="s">
        <v>175</v>
      </c>
      <c r="C54" s="342" t="s">
        <v>176</v>
      </c>
      <c r="N54" s="232">
        <v>30</v>
      </c>
    </row>
    <row r="55" spans="1:14" ht="15.75" x14ac:dyDescent="0.25">
      <c r="A55" s="196">
        <f>IF(B55="","-",SUBTOTAL(3,$B$3:B55))</f>
        <v>29</v>
      </c>
      <c r="B55" s="378" t="s">
        <v>177</v>
      </c>
      <c r="C55" s="342" t="s">
        <v>178</v>
      </c>
      <c r="N55" s="232">
        <v>31</v>
      </c>
    </row>
    <row r="56" spans="1:14" ht="15.75" x14ac:dyDescent="0.25">
      <c r="A56" s="196">
        <f>IF(B56="","-",SUBTOTAL(3,$B$3:B56))</f>
        <v>30</v>
      </c>
      <c r="B56" s="378" t="s">
        <v>180</v>
      </c>
      <c r="C56" s="342" t="s">
        <v>181</v>
      </c>
      <c r="N56" s="232">
        <v>36</v>
      </c>
    </row>
    <row r="57" spans="1:14" ht="15.75" x14ac:dyDescent="0.25">
      <c r="A57" s="196">
        <f>IF(B57="","-",SUBTOTAL(3,$B$3:B57))</f>
        <v>31</v>
      </c>
      <c r="B57" s="378" t="s">
        <v>182</v>
      </c>
      <c r="C57" s="342" t="s">
        <v>183</v>
      </c>
      <c r="N57" s="232">
        <v>37</v>
      </c>
    </row>
    <row r="58" spans="1:14" ht="15.75" x14ac:dyDescent="0.25">
      <c r="A58" s="196">
        <f>IF(B58="","-",SUBTOTAL(3,$B$3:B58))</f>
        <v>32</v>
      </c>
      <c r="B58" s="378" t="s">
        <v>186</v>
      </c>
      <c r="C58" s="342" t="s">
        <v>187</v>
      </c>
      <c r="N58" s="232">
        <v>39</v>
      </c>
    </row>
    <row r="59" spans="1:14" ht="15.75" x14ac:dyDescent="0.25">
      <c r="A59" s="196">
        <f>IF(B59="","-",SUBTOTAL(3,$B$3:B59))</f>
        <v>33</v>
      </c>
      <c r="B59" s="378" t="s">
        <v>609</v>
      </c>
      <c r="C59" s="342" t="s">
        <v>610</v>
      </c>
    </row>
    <row r="60" spans="1:14" ht="15.75" x14ac:dyDescent="0.25">
      <c r="A60" s="196">
        <f>IF(B60="","-",SUBTOTAL(3,$B$3:B60))</f>
        <v>34</v>
      </c>
      <c r="B60" s="378" t="s">
        <v>611</v>
      </c>
      <c r="C60" s="342" t="s">
        <v>612</v>
      </c>
    </row>
  </sheetData>
  <autoFilter ref="A2:BP60" xr:uid="{8B296621-18C4-4890-B4AE-8C48C4AFD3DA}">
    <filterColumn colId="2">
      <colorFilter dxfId="1029"/>
    </filterColumn>
  </autoFilter>
  <conditionalFormatting sqref="B3 B5:B18">
    <cfRule type="duplicateValues" dxfId="159" priority="16054"/>
  </conditionalFormatting>
  <conditionalFormatting sqref="B4">
    <cfRule type="duplicateValues" dxfId="158" priority="27"/>
  </conditionalFormatting>
  <conditionalFormatting sqref="B22:B24">
    <cfRule type="expression" dxfId="157" priority="72">
      <formula>#REF!="NH"</formula>
    </cfRule>
  </conditionalFormatting>
  <conditionalFormatting sqref="B33:B34 B3:C3 B5:B23 C26:C35 C5:C9 C22:C24 C12:C20">
    <cfRule type="duplicateValues" dxfId="156" priority="15930"/>
  </conditionalFormatting>
  <conditionalFormatting sqref="B35">
    <cfRule type="duplicateValues" dxfId="155" priority="64"/>
  </conditionalFormatting>
  <conditionalFormatting sqref="B36:B60">
    <cfRule type="expression" dxfId="154" priority="1">
      <formula>#REF!="NH"</formula>
    </cfRule>
  </conditionalFormatting>
  <conditionalFormatting sqref="B4:C4">
    <cfRule type="duplicateValues" dxfId="153" priority="26"/>
    <cfRule type="duplicateValues" dxfId="152" priority="30"/>
  </conditionalFormatting>
  <conditionalFormatting sqref="B25:C25">
    <cfRule type="duplicateValues" dxfId="151" priority="9"/>
    <cfRule type="duplicateValues" dxfId="150" priority="10"/>
    <cfRule type="expression" dxfId="149" priority="12">
      <formula>#REF!="NH"</formula>
    </cfRule>
  </conditionalFormatting>
  <conditionalFormatting sqref="B61:C1048576 B1:C2">
    <cfRule type="duplicateValues" dxfId="148" priority="94"/>
  </conditionalFormatting>
  <conditionalFormatting sqref="C4">
    <cfRule type="duplicateValues" dxfId="147" priority="28"/>
    <cfRule type="duplicateValues" dxfId="146" priority="29"/>
    <cfRule type="duplicateValues" dxfId="145" priority="31"/>
  </conditionalFormatting>
  <conditionalFormatting sqref="C10">
    <cfRule type="duplicateValues" dxfId="144" priority="14"/>
    <cfRule type="duplicateValues" dxfId="143" priority="15"/>
    <cfRule type="duplicateValues" dxfId="142" priority="16"/>
  </conditionalFormatting>
  <conditionalFormatting sqref="C11">
    <cfRule type="duplicateValues" dxfId="141" priority="40"/>
    <cfRule type="duplicateValues" dxfId="140" priority="38"/>
    <cfRule type="duplicateValues" dxfId="139" priority="39"/>
  </conditionalFormatting>
  <conditionalFormatting sqref="C14">
    <cfRule type="duplicateValues" dxfId="138" priority="68"/>
  </conditionalFormatting>
  <conditionalFormatting sqref="C21">
    <cfRule type="duplicateValues" dxfId="137" priority="41"/>
    <cfRule type="duplicateValues" dxfId="136" priority="42"/>
    <cfRule type="duplicateValues" dxfId="135" priority="43"/>
    <cfRule type="duplicateValues" dxfId="134" priority="44"/>
    <cfRule type="duplicateValues" dxfId="133" priority="45"/>
  </conditionalFormatting>
  <conditionalFormatting sqref="C25">
    <cfRule type="duplicateValues" dxfId="132" priority="11"/>
  </conditionalFormatting>
  <conditionalFormatting sqref="C26:C35 B3:C3 B5:B23 C5:C9 C22:C24 C12:C20">
    <cfRule type="duplicateValues" dxfId="131" priority="16017"/>
  </conditionalFormatting>
  <conditionalFormatting sqref="C26:C35 C3 C22:C24 C12:C20 C5:C9">
    <cfRule type="duplicateValues" dxfId="130" priority="16023"/>
  </conditionalFormatting>
  <conditionalFormatting sqref="D16:D17 G20:G21">
    <cfRule type="expression" dxfId="129" priority="73">
      <formula>#REF!="NH"</formula>
    </cfRule>
  </conditionalFormatting>
  <conditionalFormatting sqref="G15:G17 B16 B19 D19 G19:H19 B26:B32">
    <cfRule type="expression" dxfId="128" priority="74">
      <formula>#REF!="NH"</formula>
    </cfRule>
  </conditionalFormatting>
  <conditionalFormatting sqref="H16">
    <cfRule type="expression" dxfId="127" priority="75">
      <formula>#REF!="NH"</formula>
    </cfRule>
  </conditionalFormatting>
  <conditionalFormatting sqref="AB7">
    <cfRule type="duplicateValues" dxfId="126" priority="17"/>
    <cfRule type="duplicateValues" dxfId="125" priority="18"/>
    <cfRule type="duplicateValues" dxfId="124" priority="19"/>
  </conditionalFormatting>
  <dataValidations disablePrompts="1" count="1">
    <dataValidation allowBlank="1" showInputMessage="1" showErrorMessage="1" prompt="danh sach cong doan" sqref="WNB980645 AO63141 KL63141 UH63141 AED63141 ANZ63141 AXV63141 BHR63141 BRN63141 CBJ63141 CLF63141 CVB63141 DEX63141 DOT63141 DYP63141 EIL63141 ESH63141 FCD63141 FLZ63141 FVV63141 GFR63141 GPN63141 GZJ63141 HJF63141 HTB63141 ICX63141 IMT63141 IWP63141 JGL63141 JQH63141 KAD63141 KJZ63141 KTV63141 LDR63141 LNN63141 LXJ63141 MHF63141 MRB63141 NAX63141 NKT63141 NUP63141 OEL63141 OOH63141 OYD63141 PHZ63141 PRV63141 QBR63141 QLN63141 QVJ63141 RFF63141 RPB63141 RYX63141 SIT63141 SSP63141 TCL63141 TMH63141 TWD63141 UFZ63141 UPV63141 UZR63141 VJN63141 VTJ63141 WDF63141 WNB63141 AO128677 KL128677 UH128677 AED128677 ANZ128677 AXV128677 BHR128677 BRN128677 CBJ128677 CLF128677 CVB128677 DEX128677 DOT128677 DYP128677 EIL128677 ESH128677 FCD128677 FLZ128677 FVV128677 GFR128677 GPN128677 GZJ128677 HJF128677 HTB128677 ICX128677 IMT128677 IWP128677 JGL128677 JQH128677 KAD128677 KJZ128677 KTV128677 LDR128677 LNN128677 LXJ128677 MHF128677 MRB128677 NAX128677 NKT128677 NUP128677 OEL128677 OOH128677 OYD128677 PHZ128677 PRV128677 QBR128677 QLN128677 QVJ128677 RFF128677 RPB128677 RYX128677 SIT128677 SSP128677 TCL128677 TMH128677 TWD128677 UFZ128677 UPV128677 UZR128677 VJN128677 VTJ128677 WDF128677 WNB128677 AO194213 KL194213 UH194213 AED194213 ANZ194213 AXV194213 BHR194213 BRN194213 CBJ194213 CLF194213 CVB194213 DEX194213 DOT194213 DYP194213 EIL194213 ESH194213 FCD194213 FLZ194213 FVV194213 GFR194213 GPN194213 GZJ194213 HJF194213 HTB194213 ICX194213 IMT194213 IWP194213 JGL194213 JQH194213 KAD194213 KJZ194213 KTV194213 LDR194213 LNN194213 LXJ194213 MHF194213 MRB194213 NAX194213 NKT194213 NUP194213 OEL194213 OOH194213 OYD194213 PHZ194213 PRV194213 QBR194213 QLN194213 QVJ194213 RFF194213 RPB194213 RYX194213 SIT194213 SSP194213 TCL194213 TMH194213 TWD194213 UFZ194213 UPV194213 UZR194213 VJN194213 VTJ194213 WDF194213 WNB194213 AO259749 KL259749 UH259749 AED259749 ANZ259749 AXV259749 BHR259749 BRN259749 CBJ259749 CLF259749 CVB259749 DEX259749 DOT259749 DYP259749 EIL259749 ESH259749 FCD259749 FLZ259749 FVV259749 GFR259749 GPN259749 GZJ259749 HJF259749 HTB259749 ICX259749 IMT259749 IWP259749 JGL259749 JQH259749 KAD259749 KJZ259749 KTV259749 LDR259749 LNN259749 LXJ259749 MHF259749 MRB259749 NAX259749 NKT259749 NUP259749 OEL259749 OOH259749 OYD259749 PHZ259749 PRV259749 QBR259749 QLN259749 QVJ259749 RFF259749 RPB259749 RYX259749 SIT259749 SSP259749 TCL259749 TMH259749 TWD259749 UFZ259749 UPV259749 UZR259749 VJN259749 VTJ259749 WDF259749 WNB259749 AO325285 KL325285 UH325285 AED325285 ANZ325285 AXV325285 BHR325285 BRN325285 CBJ325285 CLF325285 CVB325285 DEX325285 DOT325285 DYP325285 EIL325285 ESH325285 FCD325285 FLZ325285 FVV325285 GFR325285 GPN325285 GZJ325285 HJF325285 HTB325285 ICX325285 IMT325285 IWP325285 JGL325285 JQH325285 KAD325285 KJZ325285 KTV325285 LDR325285 LNN325285 LXJ325285 MHF325285 MRB325285 NAX325285 NKT325285 NUP325285 OEL325285 OOH325285 OYD325285 PHZ325285 PRV325285 QBR325285 QLN325285 QVJ325285 RFF325285 RPB325285 RYX325285 SIT325285 SSP325285 TCL325285 TMH325285 TWD325285 UFZ325285 UPV325285 UZR325285 VJN325285 VTJ325285 WDF325285 WNB325285 AO390821 KL390821 UH390821 AED390821 ANZ390821 AXV390821 BHR390821 BRN390821 CBJ390821 CLF390821 CVB390821 DEX390821 DOT390821 DYP390821 EIL390821 ESH390821 FCD390821 FLZ390821 FVV390821 GFR390821 GPN390821 GZJ390821 HJF390821 HTB390821 ICX390821 IMT390821 IWP390821 JGL390821 JQH390821 KAD390821 KJZ390821 KTV390821 LDR390821 LNN390821 LXJ390821 MHF390821 MRB390821 NAX390821 NKT390821 NUP390821 OEL390821 OOH390821 OYD390821 PHZ390821 PRV390821 QBR390821 QLN390821 QVJ390821 RFF390821 RPB390821 RYX390821 SIT390821 SSP390821 TCL390821 TMH390821 TWD390821 UFZ390821 UPV390821 UZR390821 VJN390821 VTJ390821 WDF390821 WNB390821 AO456357 KL456357 UH456357 AED456357 ANZ456357 AXV456357 BHR456357 BRN456357 CBJ456357 CLF456357 CVB456357 DEX456357 DOT456357 DYP456357 EIL456357 ESH456357 FCD456357 FLZ456357 FVV456357 GFR456357 GPN456357 GZJ456357 HJF456357 HTB456357 ICX456357 IMT456357 IWP456357 JGL456357 JQH456357 KAD456357 KJZ456357 KTV456357 LDR456357 LNN456357 LXJ456357 MHF456357 MRB456357 NAX456357 NKT456357 NUP456357 OEL456357 OOH456357 OYD456357 PHZ456357 PRV456357 QBR456357 QLN456357 QVJ456357 RFF456357 RPB456357 RYX456357 SIT456357 SSP456357 TCL456357 TMH456357 TWD456357 UFZ456357 UPV456357 UZR456357 VJN456357 VTJ456357 WDF456357 WNB456357 AO521893 KL521893 UH521893 AED521893 ANZ521893 AXV521893 BHR521893 BRN521893 CBJ521893 CLF521893 CVB521893 DEX521893 DOT521893 DYP521893 EIL521893 ESH521893 FCD521893 FLZ521893 FVV521893 GFR521893 GPN521893 GZJ521893 HJF521893 HTB521893 ICX521893 IMT521893 IWP521893 JGL521893 JQH521893 KAD521893 KJZ521893 KTV521893 LDR521893 LNN521893 LXJ521893 MHF521893 MRB521893 NAX521893 NKT521893 NUP521893 OEL521893 OOH521893 OYD521893 PHZ521893 PRV521893 QBR521893 QLN521893 QVJ521893 RFF521893 RPB521893 RYX521893 SIT521893 SSP521893 TCL521893 TMH521893 TWD521893 UFZ521893 UPV521893 UZR521893 VJN521893 VTJ521893 WDF521893 WNB521893 AO587429 KL587429 UH587429 AED587429 ANZ587429 AXV587429 BHR587429 BRN587429 CBJ587429 CLF587429 CVB587429 DEX587429 DOT587429 DYP587429 EIL587429 ESH587429 FCD587429 FLZ587429 FVV587429 GFR587429 GPN587429 GZJ587429 HJF587429 HTB587429 ICX587429 IMT587429 IWP587429 JGL587429 JQH587429 KAD587429 KJZ587429 KTV587429 LDR587429 LNN587429 LXJ587429 MHF587429 MRB587429 NAX587429 NKT587429 NUP587429 OEL587429 OOH587429 OYD587429 PHZ587429 PRV587429 QBR587429 QLN587429 QVJ587429 RFF587429 RPB587429 RYX587429 SIT587429 SSP587429 TCL587429 TMH587429 TWD587429 UFZ587429 UPV587429 UZR587429 VJN587429 VTJ587429 WDF587429 WNB587429 AO652965 KL652965 UH652965 AED652965 ANZ652965 AXV652965 BHR652965 BRN652965 CBJ652965 CLF652965 CVB652965 DEX652965 DOT652965 DYP652965 EIL652965 ESH652965 FCD652965 FLZ652965 FVV652965 GFR652965 GPN652965 GZJ652965 HJF652965 HTB652965 ICX652965 IMT652965 IWP652965 JGL652965 JQH652965 KAD652965 KJZ652965 KTV652965 LDR652965 LNN652965 LXJ652965 MHF652965 MRB652965 NAX652965 NKT652965 NUP652965 OEL652965 OOH652965 OYD652965 PHZ652965 PRV652965 QBR652965 QLN652965 QVJ652965 RFF652965 RPB652965 RYX652965 SIT652965 SSP652965 TCL652965 TMH652965 TWD652965 UFZ652965 UPV652965 UZR652965 VJN652965 VTJ652965 WDF652965 WNB652965 AO718501 KL718501 UH718501 AED718501 ANZ718501 AXV718501 BHR718501 BRN718501 CBJ718501 CLF718501 CVB718501 DEX718501 DOT718501 DYP718501 EIL718501 ESH718501 FCD718501 FLZ718501 FVV718501 GFR718501 GPN718501 GZJ718501 HJF718501 HTB718501 ICX718501 IMT718501 IWP718501 JGL718501 JQH718501 KAD718501 KJZ718501 KTV718501 LDR718501 LNN718501 LXJ718501 MHF718501 MRB718501 NAX718501 NKT718501 NUP718501 OEL718501 OOH718501 OYD718501 PHZ718501 PRV718501 QBR718501 QLN718501 QVJ718501 RFF718501 RPB718501 RYX718501 SIT718501 SSP718501 TCL718501 TMH718501 TWD718501 UFZ718501 UPV718501 UZR718501 VJN718501 VTJ718501 WDF718501 WNB718501 AO784037 KL784037 UH784037 AED784037 ANZ784037 AXV784037 BHR784037 BRN784037 CBJ784037 CLF784037 CVB784037 DEX784037 DOT784037 DYP784037 EIL784037 ESH784037 FCD784037 FLZ784037 FVV784037 GFR784037 GPN784037 GZJ784037 HJF784037 HTB784037 ICX784037 IMT784037 IWP784037 JGL784037 JQH784037 KAD784037 KJZ784037 KTV784037 LDR784037 LNN784037 LXJ784037 MHF784037 MRB784037 NAX784037 NKT784037 NUP784037 OEL784037 OOH784037 OYD784037 PHZ784037 PRV784037 QBR784037 QLN784037 QVJ784037 RFF784037 RPB784037 RYX784037 SIT784037 SSP784037 TCL784037 TMH784037 TWD784037 UFZ784037 UPV784037 UZR784037 VJN784037 VTJ784037 WDF784037 WNB784037 AO849573 KL849573 UH849573 AED849573 ANZ849573 AXV849573 BHR849573 BRN849573 CBJ849573 CLF849573 CVB849573 DEX849573 DOT849573 DYP849573 EIL849573 ESH849573 FCD849573 FLZ849573 FVV849573 GFR849573 GPN849573 GZJ849573 HJF849573 HTB849573 ICX849573 IMT849573 IWP849573 JGL849573 JQH849573 KAD849573 KJZ849573 KTV849573 LDR849573 LNN849573 LXJ849573 MHF849573 MRB849573 NAX849573 NKT849573 NUP849573 OEL849573 OOH849573 OYD849573 PHZ849573 PRV849573 QBR849573 QLN849573 QVJ849573 RFF849573 RPB849573 RYX849573 SIT849573 SSP849573 TCL849573 TMH849573 TWD849573 UFZ849573 UPV849573 UZR849573 VJN849573 VTJ849573 WDF849573 WNB849573 AO915109 KL915109 UH915109 AED915109 ANZ915109 AXV915109 BHR915109 BRN915109 CBJ915109 CLF915109 CVB915109 DEX915109 DOT915109 DYP915109 EIL915109 ESH915109 FCD915109 FLZ915109 FVV915109 GFR915109 GPN915109 GZJ915109 HJF915109 HTB915109 ICX915109 IMT915109 IWP915109 JGL915109 JQH915109 KAD915109 KJZ915109 KTV915109 LDR915109 LNN915109 LXJ915109 MHF915109 MRB915109 NAX915109 NKT915109 NUP915109 OEL915109 OOH915109 OYD915109 PHZ915109 PRV915109 QBR915109 QLN915109 QVJ915109 RFF915109 RPB915109 RYX915109 SIT915109 SSP915109 TCL915109 TMH915109 TWD915109 UFZ915109 UPV915109 UZR915109 VJN915109 VTJ915109 WDF915109 WNB915109 AO980645 KL980645 UH980645 AED980645 ANZ980645 AXV980645 BHR980645 BRN980645 CBJ980645 CLF980645 CVB980645 DEX980645 DOT980645 DYP980645 EIL980645 ESH980645 FCD980645 FLZ980645 FVV980645 GFR980645 GPN980645 GZJ980645 HJF980645 HTB980645 ICX980645 IMT980645 IWP980645 JGL980645 JQH980645 KAD980645 KJZ980645 KTV980645 LDR980645 LNN980645 LXJ980645 MHF980645 MRB980645 NAX980645 NKT980645 NUP980645 OEL980645 OOH980645 OYD980645 PHZ980645 PRV980645 QBR980645 QLN980645 QVJ980645 RFF980645 RPB980645 RYX980645 SIT980645 SSP980645 TCL980645 TMH980645 TWD980645 UFZ980645 UPV980645 UZR980645 VJN980645 VTJ980645 WDF980645 B63142:H63142 B128678:H128678 B194214:H194214 B259750:H259750 B325286:H325286 B390822:H390822 B456358:H456358 B521894:H521894 B587430:H587430 B652966:H652966 B718502:H718502 B784038:H784038 B849574:H849574 B915110:H915110 B980646:H980646"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94268-B8FA-4F29-BFC7-522634FBCF42}">
  <sheetPr filterMode="1"/>
  <dimension ref="A1:J60"/>
  <sheetViews>
    <sheetView topLeftCell="A42" zoomScale="115" zoomScaleNormal="115" workbookViewId="0">
      <selection activeCell="B3" sqref="B3:C60"/>
    </sheetView>
  </sheetViews>
  <sheetFormatPr defaultRowHeight="15" x14ac:dyDescent="0.25"/>
  <cols>
    <col min="2" max="3" width="32.140625" customWidth="1"/>
  </cols>
  <sheetData>
    <row r="1" spans="1:10" ht="18.75" x14ac:dyDescent="0.25">
      <c r="A1" s="184" t="s">
        <v>494</v>
      </c>
      <c r="B1" s="291" t="s">
        <v>188</v>
      </c>
      <c r="C1" s="291" t="s">
        <v>189</v>
      </c>
    </row>
    <row r="2" spans="1:10" ht="18.75" x14ac:dyDescent="0.25">
      <c r="A2" s="184"/>
      <c r="B2" s="291"/>
      <c r="C2" s="291"/>
    </row>
    <row r="3" spans="1:10" ht="21.75" customHeight="1" x14ac:dyDescent="0.25">
      <c r="A3" s="196">
        <f>IF(B3="","-",SUBTOTAL(3,$B$3:B3))</f>
        <v>1</v>
      </c>
      <c r="B3" s="385" t="s">
        <v>58</v>
      </c>
      <c r="C3" s="386" t="s">
        <v>225</v>
      </c>
    </row>
    <row r="4" spans="1:10" ht="21.75" customHeight="1" x14ac:dyDescent="0.25">
      <c r="A4" s="196">
        <f>IF(B4="","-",SUBTOTAL(3,$B$3:B4))</f>
        <v>2</v>
      </c>
      <c r="B4" s="359" t="s">
        <v>66</v>
      </c>
      <c r="C4" s="360" t="s">
        <v>256</v>
      </c>
    </row>
    <row r="5" spans="1:10" ht="21.75" hidden="1" customHeight="1" x14ac:dyDescent="0.25">
      <c r="A5" s="196">
        <f>IF(B5="","-",SUBTOTAL(3,$B$3:B5))</f>
        <v>2</v>
      </c>
      <c r="B5" s="359" t="s">
        <v>57</v>
      </c>
      <c r="C5" s="340" t="s">
        <v>260</v>
      </c>
    </row>
    <row r="6" spans="1:10" ht="27" customHeight="1" x14ac:dyDescent="0.25">
      <c r="A6" s="196">
        <f>IF(B6="","-",SUBTOTAL(3,$B$3:B6))</f>
        <v>3</v>
      </c>
      <c r="B6" s="359" t="s">
        <v>140</v>
      </c>
      <c r="C6" s="360" t="s">
        <v>304</v>
      </c>
    </row>
    <row r="7" spans="1:10" ht="21.75" customHeight="1" x14ac:dyDescent="0.25">
      <c r="A7" s="196">
        <f>IF(B7="","-",SUBTOTAL(3,$B$3:B7))</f>
        <v>4</v>
      </c>
      <c r="B7" s="359" t="s">
        <v>67</v>
      </c>
      <c r="C7" s="360" t="s">
        <v>279</v>
      </c>
    </row>
    <row r="8" spans="1:10" ht="21.75" customHeight="1" x14ac:dyDescent="0.25">
      <c r="A8" s="196">
        <f>IF(B8="","-",SUBTOTAL(3,$B$3:B8))</f>
        <v>5</v>
      </c>
      <c r="B8" s="359" t="s">
        <v>61</v>
      </c>
      <c r="C8" s="386" t="s">
        <v>247</v>
      </c>
      <c r="J8" s="384"/>
    </row>
    <row r="9" spans="1:10" ht="21.75" customHeight="1" x14ac:dyDescent="0.25">
      <c r="A9" s="196">
        <f>IF(B9="","-",SUBTOTAL(3,$B$3:B9))</f>
        <v>6</v>
      </c>
      <c r="B9" s="359" t="s">
        <v>68</v>
      </c>
      <c r="C9" s="360" t="s">
        <v>275</v>
      </c>
    </row>
    <row r="10" spans="1:10" ht="27" customHeight="1" x14ac:dyDescent="0.25">
      <c r="A10" s="196">
        <f>IF(B10="","-",SUBTOTAL(3,$B$3:B10))</f>
        <v>7</v>
      </c>
      <c r="B10" s="359" t="s">
        <v>138</v>
      </c>
      <c r="C10" s="360" t="s">
        <v>288</v>
      </c>
    </row>
    <row r="11" spans="1:10" ht="27" customHeight="1" x14ac:dyDescent="0.25">
      <c r="A11" s="196">
        <f>IF(B11="","-",SUBTOTAL(3,$B$3:B11))</f>
        <v>8</v>
      </c>
      <c r="B11" s="359" t="s">
        <v>100</v>
      </c>
      <c r="C11" s="360" t="s">
        <v>297</v>
      </c>
    </row>
    <row r="12" spans="1:10" ht="21.75" customHeight="1" x14ac:dyDescent="0.25">
      <c r="A12" s="196">
        <f>IF(B12="","-",SUBTOTAL(3,$B$3:B12))</f>
        <v>9</v>
      </c>
      <c r="B12" s="359" t="s">
        <v>132</v>
      </c>
      <c r="C12" s="360" t="s">
        <v>301</v>
      </c>
    </row>
    <row r="13" spans="1:10" ht="21.75" customHeight="1" x14ac:dyDescent="0.25">
      <c r="A13" s="196">
        <f>IF(B13="","-",SUBTOTAL(3,$B$3:B13))</f>
        <v>10</v>
      </c>
      <c r="B13" s="360" t="s">
        <v>49</v>
      </c>
      <c r="C13" s="360" t="s">
        <v>220</v>
      </c>
    </row>
    <row r="14" spans="1:10" ht="21.75" customHeight="1" x14ac:dyDescent="0.25">
      <c r="A14" s="196">
        <f>IF(B14="","-",SUBTOTAL(3,$B$3:B14))</f>
        <v>11</v>
      </c>
      <c r="B14" s="359" t="s">
        <v>51</v>
      </c>
      <c r="C14" s="360" t="s">
        <v>252</v>
      </c>
    </row>
    <row r="15" spans="1:10" ht="21.75" customHeight="1" x14ac:dyDescent="0.25">
      <c r="A15" s="196">
        <f>IF(B15="","-",SUBTOTAL(3,$B$3:B15))</f>
        <v>12</v>
      </c>
      <c r="B15" s="359" t="s">
        <v>120</v>
      </c>
      <c r="C15" s="359" t="s">
        <v>298</v>
      </c>
    </row>
    <row r="16" spans="1:10" ht="21.75" customHeight="1" x14ac:dyDescent="0.25">
      <c r="A16" s="196">
        <f>IF(B16="","-",SUBTOTAL(3,$B$3:B16))</f>
        <v>13</v>
      </c>
      <c r="B16" s="385" t="s">
        <v>59</v>
      </c>
      <c r="C16" s="360" t="s">
        <v>229</v>
      </c>
    </row>
    <row r="17" spans="1:8" ht="21.75" customHeight="1" x14ac:dyDescent="0.25">
      <c r="A17" s="196">
        <f>IF(B17="","-",SUBTOTAL(3,$B$3:B17))</f>
        <v>14</v>
      </c>
      <c r="B17" s="359" t="s">
        <v>56</v>
      </c>
      <c r="C17" s="360" t="s">
        <v>238</v>
      </c>
    </row>
    <row r="18" spans="1:8" ht="21.75" customHeight="1" x14ac:dyDescent="0.25">
      <c r="A18" s="196">
        <f>IF(B18="","-",SUBTOTAL(3,$B$3:B18))</f>
        <v>15</v>
      </c>
      <c r="B18" s="359" t="s">
        <v>77</v>
      </c>
      <c r="C18" s="359" t="s">
        <v>264</v>
      </c>
    </row>
    <row r="19" spans="1:8" ht="21.75" customHeight="1" x14ac:dyDescent="0.25">
      <c r="A19" s="196">
        <f>IF(B19="","-",SUBTOTAL(3,$B$3:B19))</f>
        <v>16</v>
      </c>
      <c r="B19" s="359" t="s">
        <v>52</v>
      </c>
      <c r="C19" s="382" t="s">
        <v>201</v>
      </c>
    </row>
    <row r="20" spans="1:8" ht="21.75" customHeight="1" x14ac:dyDescent="0.25">
      <c r="A20" s="196">
        <f>IF(B20="","-",SUBTOTAL(3,$B$3:B20))</f>
        <v>17</v>
      </c>
      <c r="B20" s="382" t="s">
        <v>54</v>
      </c>
      <c r="C20" s="359" t="s">
        <v>209</v>
      </c>
    </row>
    <row r="21" spans="1:8" ht="27" hidden="1" customHeight="1" x14ac:dyDescent="0.25">
      <c r="A21" s="196">
        <f>IF(B21="","-",SUBTOTAL(3,$B$3:B21))</f>
        <v>17</v>
      </c>
      <c r="B21" s="360" t="s">
        <v>64</v>
      </c>
      <c r="C21" s="389" t="s">
        <v>215</v>
      </c>
    </row>
    <row r="22" spans="1:8" ht="21.75" customHeight="1" x14ac:dyDescent="0.25">
      <c r="A22" s="196">
        <f>IF(B22="","-",SUBTOTAL(3,$B$3:B22))</f>
        <v>18</v>
      </c>
      <c r="B22" s="387" t="s">
        <v>60</v>
      </c>
      <c r="C22" s="388" t="s">
        <v>234</v>
      </c>
    </row>
    <row r="23" spans="1:8" ht="21.75" customHeight="1" x14ac:dyDescent="0.25">
      <c r="A23" s="196">
        <f>IF(B23="","-",SUBTOTAL(3,$B$3:B23))</f>
        <v>19</v>
      </c>
      <c r="B23" s="359" t="s">
        <v>69</v>
      </c>
      <c r="C23" s="360" t="s">
        <v>242</v>
      </c>
    </row>
    <row r="24" spans="1:8" ht="21.75" customHeight="1" x14ac:dyDescent="0.25">
      <c r="A24" s="196">
        <f>IF(B24="","-",SUBTOTAL(3,$B$3:B24))</f>
        <v>20</v>
      </c>
      <c r="B24" s="359" t="s">
        <v>71</v>
      </c>
      <c r="C24" s="360" t="s">
        <v>283</v>
      </c>
    </row>
    <row r="25" spans="1:8" ht="27" hidden="1" customHeight="1" x14ac:dyDescent="0.25">
      <c r="A25" s="196">
        <f>IF(B25="","-",SUBTOTAL(3,$B$3:B25))</f>
        <v>20</v>
      </c>
      <c r="B25" s="359" t="s">
        <v>82</v>
      </c>
      <c r="C25" s="389" t="s">
        <v>292</v>
      </c>
    </row>
    <row r="26" spans="1:8" ht="21.75" hidden="1" customHeight="1" x14ac:dyDescent="0.25">
      <c r="A26" s="196">
        <f>IF(B26="","-",SUBTOTAL(3,$B$3:B26))</f>
        <v>20</v>
      </c>
      <c r="B26" s="359" t="s">
        <v>94</v>
      </c>
      <c r="C26" s="340" t="s">
        <v>295</v>
      </c>
    </row>
    <row r="27" spans="1:8" ht="27" hidden="1" customHeight="1" x14ac:dyDescent="0.25">
      <c r="A27" s="196">
        <f>IF(B27="","-",SUBTOTAL(3,$B$3:B27))</f>
        <v>20</v>
      </c>
      <c r="B27" s="359" t="s">
        <v>139</v>
      </c>
      <c r="C27" s="383" t="s">
        <v>309</v>
      </c>
    </row>
    <row r="28" spans="1:8" ht="21.75" customHeight="1" x14ac:dyDescent="0.25">
      <c r="A28" s="196">
        <f>IF(B28="","-",SUBTOTAL(3,$B$3:B28))</f>
        <v>21</v>
      </c>
      <c r="B28" s="359" t="s">
        <v>144</v>
      </c>
      <c r="C28" s="360" t="s">
        <v>328</v>
      </c>
    </row>
    <row r="29" spans="1:8" ht="21.75" customHeight="1" x14ac:dyDescent="0.25">
      <c r="A29" s="196">
        <f>IF(B29="","-",SUBTOTAL(3,$B$3:B29))</f>
        <v>22</v>
      </c>
      <c r="B29" s="359" t="s">
        <v>143</v>
      </c>
      <c r="C29" s="360" t="s">
        <v>329</v>
      </c>
    </row>
    <row r="30" spans="1:8" ht="21.75" customHeight="1" x14ac:dyDescent="0.25">
      <c r="A30" s="196">
        <f>IF(B30="","-",SUBTOTAL(3,$B$3:B30))</f>
        <v>23</v>
      </c>
      <c r="B30" s="361" t="s">
        <v>148</v>
      </c>
      <c r="C30" s="360" t="s">
        <v>458</v>
      </c>
      <c r="H30" s="384"/>
    </row>
    <row r="31" spans="1:8" ht="21.75" customHeight="1" x14ac:dyDescent="0.25">
      <c r="A31" s="196">
        <f>IF(B31="","-",SUBTOTAL(3,$B$3:B31))</f>
        <v>24</v>
      </c>
      <c r="B31" s="359" t="s">
        <v>150</v>
      </c>
      <c r="C31" s="361" t="s">
        <v>389</v>
      </c>
    </row>
    <row r="32" spans="1:8" ht="21.75" customHeight="1" x14ac:dyDescent="0.25">
      <c r="A32" s="196">
        <f>IF(B32="","-",SUBTOTAL(3,$B$3:B32))</f>
        <v>25</v>
      </c>
      <c r="B32" s="359" t="s">
        <v>153</v>
      </c>
      <c r="C32" s="361" t="s">
        <v>472</v>
      </c>
    </row>
    <row r="33" spans="1:3" ht="21.75" customHeight="1" x14ac:dyDescent="0.25">
      <c r="A33" s="196">
        <f>IF(B33="","-",SUBTOTAL(3,$B$3:B33))</f>
        <v>26</v>
      </c>
      <c r="B33" s="359" t="s">
        <v>154</v>
      </c>
      <c r="C33" s="361" t="s">
        <v>473</v>
      </c>
    </row>
    <row r="34" spans="1:3" ht="21.75" customHeight="1" x14ac:dyDescent="0.25">
      <c r="A34" s="196">
        <f>IF(B34="","-",SUBTOTAL(3,$B$3:B34))</f>
        <v>27</v>
      </c>
      <c r="B34" s="359" t="s">
        <v>155</v>
      </c>
      <c r="C34" s="361" t="s">
        <v>474</v>
      </c>
    </row>
    <row r="35" spans="1:3" ht="21.75" customHeight="1" x14ac:dyDescent="0.25">
      <c r="A35" s="196">
        <f>IF(B35="","-",SUBTOTAL(3,$B$3:B35))</f>
        <v>28</v>
      </c>
      <c r="B35" s="359" t="s">
        <v>159</v>
      </c>
      <c r="C35" s="361" t="s">
        <v>480</v>
      </c>
    </row>
    <row r="36" spans="1:3" ht="21.75" customHeight="1" x14ac:dyDescent="0.25">
      <c r="A36" s="196">
        <f>IF(B36="","-",SUBTOTAL(3,$B$3:B36))</f>
        <v>29</v>
      </c>
      <c r="B36" s="359" t="s">
        <v>162</v>
      </c>
      <c r="C36" s="361" t="s">
        <v>163</v>
      </c>
    </row>
    <row r="37" spans="1:3" ht="21.75" customHeight="1" x14ac:dyDescent="0.25">
      <c r="A37" s="196">
        <f>IF(B37="","-",SUBTOTAL(3,$B$3:B37))</f>
        <v>30</v>
      </c>
      <c r="B37" s="359" t="s">
        <v>166</v>
      </c>
      <c r="C37" s="361" t="s">
        <v>167</v>
      </c>
    </row>
    <row r="38" spans="1:3" ht="21.75" customHeight="1" x14ac:dyDescent="0.25">
      <c r="A38" s="196">
        <f>IF(B38="","-",SUBTOTAL(3,$B$3:B38))</f>
        <v>31</v>
      </c>
      <c r="B38" s="359" t="s">
        <v>168</v>
      </c>
      <c r="C38" s="361" t="s">
        <v>169</v>
      </c>
    </row>
    <row r="39" spans="1:3" ht="21.75" customHeight="1" x14ac:dyDescent="0.25">
      <c r="A39" s="196">
        <f>IF(B39="","-",SUBTOTAL(3,$B$3:B39))</f>
        <v>32</v>
      </c>
      <c r="B39" s="359" t="s">
        <v>146</v>
      </c>
      <c r="C39" s="360" t="s">
        <v>324</v>
      </c>
    </row>
    <row r="40" spans="1:3" ht="21.75" customHeight="1" x14ac:dyDescent="0.25">
      <c r="A40" s="196">
        <f>IF(B40="","-",SUBTOTAL(3,$B$3:B40))</f>
        <v>33</v>
      </c>
      <c r="B40" s="359" t="s">
        <v>145</v>
      </c>
      <c r="C40" s="360" t="s">
        <v>327</v>
      </c>
    </row>
    <row r="41" spans="1:3" ht="27" hidden="1" customHeight="1" x14ac:dyDescent="0.25">
      <c r="A41" s="196">
        <f>IF(B41="","-",SUBTOTAL(3,$B$3:B41))</f>
        <v>33</v>
      </c>
      <c r="B41" s="359" t="s">
        <v>142</v>
      </c>
      <c r="C41" s="389" t="s">
        <v>330</v>
      </c>
    </row>
    <row r="42" spans="1:3" ht="21.75" customHeight="1" x14ac:dyDescent="0.25">
      <c r="A42" s="196">
        <f>IF(B42="","-",SUBTOTAL(3,$B$3:B42))</f>
        <v>34</v>
      </c>
      <c r="B42" s="359" t="s">
        <v>141</v>
      </c>
      <c r="C42" s="360" t="s">
        <v>333</v>
      </c>
    </row>
    <row r="43" spans="1:3" ht="21.75" customHeight="1" x14ac:dyDescent="0.25">
      <c r="A43" s="196">
        <f>IF(B43="","-",SUBTOTAL(3,$B$3:B43))</f>
        <v>35</v>
      </c>
      <c r="B43" s="359" t="s">
        <v>147</v>
      </c>
      <c r="C43" s="360" t="s">
        <v>378</v>
      </c>
    </row>
    <row r="44" spans="1:3" ht="21.75" customHeight="1" x14ac:dyDescent="0.25">
      <c r="A44" s="196">
        <f>IF(B44="","-",SUBTOTAL(3,$B$3:B44))</f>
        <v>36</v>
      </c>
      <c r="B44" s="361" t="s">
        <v>149</v>
      </c>
      <c r="C44" s="360" t="s">
        <v>405</v>
      </c>
    </row>
    <row r="45" spans="1:3" ht="21.75" customHeight="1" x14ac:dyDescent="0.25">
      <c r="A45" s="196">
        <f>IF(B45="","-",SUBTOTAL(3,$B$3:B45))</f>
        <v>37</v>
      </c>
      <c r="B45" s="359" t="s">
        <v>151</v>
      </c>
      <c r="C45" s="361" t="s">
        <v>467</v>
      </c>
    </row>
    <row r="46" spans="1:3" ht="21.75" customHeight="1" x14ac:dyDescent="0.25">
      <c r="A46" s="196">
        <f>IF(B46="","-",SUBTOTAL(3,$B$3:B46))</f>
        <v>38</v>
      </c>
      <c r="B46" s="359" t="s">
        <v>152</v>
      </c>
      <c r="C46" s="361" t="s">
        <v>468</v>
      </c>
    </row>
    <row r="47" spans="1:3" ht="21.75" customHeight="1" x14ac:dyDescent="0.25">
      <c r="A47" s="196">
        <f>IF(B47="","-",SUBTOTAL(3,$B$3:B47))</f>
        <v>39</v>
      </c>
      <c r="B47" s="359" t="s">
        <v>156</v>
      </c>
      <c r="C47" s="361" t="s">
        <v>475</v>
      </c>
    </row>
    <row r="48" spans="1:3" ht="21.75" customHeight="1" x14ac:dyDescent="0.25">
      <c r="A48" s="196">
        <f>IF(B48="","-",SUBTOTAL(3,$B$3:B48))</f>
        <v>40</v>
      </c>
      <c r="B48" s="359" t="s">
        <v>157</v>
      </c>
      <c r="C48" s="361" t="s">
        <v>477</v>
      </c>
    </row>
    <row r="49" spans="1:3" ht="21.75" customHeight="1" x14ac:dyDescent="0.25">
      <c r="A49" s="196">
        <f>IF(B49="","-",SUBTOTAL(3,$B$3:B49))</f>
        <v>41</v>
      </c>
      <c r="B49" s="359" t="s">
        <v>158</v>
      </c>
      <c r="C49" s="361" t="s">
        <v>478</v>
      </c>
    </row>
    <row r="50" spans="1:3" ht="21.75" customHeight="1" x14ac:dyDescent="0.25">
      <c r="A50" s="196">
        <f>IF(B50="","-",SUBTOTAL(3,$B$3:B50))</f>
        <v>42</v>
      </c>
      <c r="B50" s="359" t="s">
        <v>160</v>
      </c>
      <c r="C50" s="361" t="s">
        <v>161</v>
      </c>
    </row>
    <row r="51" spans="1:3" ht="27" customHeight="1" x14ac:dyDescent="0.25">
      <c r="A51" s="196">
        <f>IF(B51="","-",SUBTOTAL(3,$B$3:B51))</f>
        <v>43</v>
      </c>
      <c r="B51" s="359" t="s">
        <v>164</v>
      </c>
      <c r="C51" s="361" t="s">
        <v>165</v>
      </c>
    </row>
    <row r="52" spans="1:3" ht="27" customHeight="1" x14ac:dyDescent="0.25">
      <c r="A52" s="196">
        <f>IF(B52="","-",SUBTOTAL(3,$B$3:B52))</f>
        <v>44</v>
      </c>
      <c r="B52" s="359" t="s">
        <v>170</v>
      </c>
      <c r="C52" s="361" t="s">
        <v>171</v>
      </c>
    </row>
    <row r="53" spans="1:3" ht="21.75" customHeight="1" x14ac:dyDescent="0.25">
      <c r="A53" s="196">
        <f>IF(B53="","-",SUBTOTAL(3,$B$3:B53))</f>
        <v>45</v>
      </c>
      <c r="B53" s="359" t="s">
        <v>172</v>
      </c>
      <c r="C53" s="361" t="s">
        <v>173</v>
      </c>
    </row>
    <row r="54" spans="1:3" ht="27" hidden="1" customHeight="1" x14ac:dyDescent="0.25">
      <c r="A54" s="196">
        <f>IF(B54="","-",SUBTOTAL(3,$B$3:B54))</f>
        <v>45</v>
      </c>
      <c r="B54" s="359" t="s">
        <v>175</v>
      </c>
      <c r="C54" s="383" t="s">
        <v>176</v>
      </c>
    </row>
    <row r="55" spans="1:3" ht="21.75" customHeight="1" x14ac:dyDescent="0.25">
      <c r="A55" s="196">
        <f>IF(B55="","-",SUBTOTAL(3,$B$3:B55))</f>
        <v>46</v>
      </c>
      <c r="B55" s="359" t="s">
        <v>177</v>
      </c>
      <c r="C55" s="361" t="s">
        <v>178</v>
      </c>
    </row>
    <row r="56" spans="1:3" ht="21.75" customHeight="1" x14ac:dyDescent="0.25">
      <c r="A56" s="196">
        <f>IF(B56="","-",SUBTOTAL(3,$B$3:B56))</f>
        <v>47</v>
      </c>
      <c r="B56" s="359" t="s">
        <v>180</v>
      </c>
      <c r="C56" s="361" t="s">
        <v>181</v>
      </c>
    </row>
    <row r="57" spans="1:3" ht="21.75" customHeight="1" x14ac:dyDescent="0.25">
      <c r="A57" s="196">
        <f>IF(B57="","-",SUBTOTAL(3,$B$3:B57))</f>
        <v>48</v>
      </c>
      <c r="B57" s="359" t="s">
        <v>182</v>
      </c>
      <c r="C57" s="361" t="s">
        <v>183</v>
      </c>
    </row>
    <row r="58" spans="1:3" ht="21.75" customHeight="1" x14ac:dyDescent="0.25">
      <c r="A58" s="196">
        <f>IF(B58="","-",SUBTOTAL(3,$B$3:B58))</f>
        <v>49</v>
      </c>
      <c r="B58" s="359" t="s">
        <v>186</v>
      </c>
      <c r="C58" s="361" t="s">
        <v>187</v>
      </c>
    </row>
    <row r="59" spans="1:3" ht="21.75" customHeight="1" x14ac:dyDescent="0.25">
      <c r="A59" s="196">
        <f>IF(B59="","-",SUBTOTAL(3,$B$3:B59))</f>
        <v>50</v>
      </c>
      <c r="B59" s="359" t="s">
        <v>609</v>
      </c>
      <c r="C59" s="361" t="s">
        <v>610</v>
      </c>
    </row>
    <row r="60" spans="1:3" ht="21.75" customHeight="1" x14ac:dyDescent="0.25">
      <c r="A60" s="196">
        <f>IF(B60="","-",SUBTOTAL(3,$B$3:B60))</f>
        <v>51</v>
      </c>
      <c r="B60" s="359" t="s">
        <v>611</v>
      </c>
      <c r="C60" s="361" t="s">
        <v>612</v>
      </c>
    </row>
  </sheetData>
  <autoFilter ref="A2:C60" xr:uid="{6AC94268-B8FA-4F29-BFC7-522634FBCF42}">
    <filterColumn colId="2">
      <colorFilter dxfId="1028"/>
    </filterColumn>
  </autoFilter>
  <conditionalFormatting sqref="B3 B5:B12">
    <cfRule type="duplicateValues" dxfId="123" priority="36"/>
  </conditionalFormatting>
  <conditionalFormatting sqref="B4">
    <cfRule type="duplicateValues" dxfId="122" priority="25"/>
  </conditionalFormatting>
  <conditionalFormatting sqref="B14:B20">
    <cfRule type="expression" dxfId="121" priority="20">
      <formula>#REF!="NH"</formula>
    </cfRule>
  </conditionalFormatting>
  <conditionalFormatting sqref="B21:B22 C14:C23 B3:C3 B5:B12 C5:C9 C12">
    <cfRule type="duplicateValues" dxfId="120" priority="33"/>
  </conditionalFormatting>
  <conditionalFormatting sqref="B23">
    <cfRule type="duplicateValues" dxfId="119" priority="19"/>
  </conditionalFormatting>
  <conditionalFormatting sqref="B24:B26">
    <cfRule type="expression" dxfId="118" priority="14">
      <formula>#REF!="NH"</formula>
    </cfRule>
  </conditionalFormatting>
  <conditionalFormatting sqref="B27:B32">
    <cfRule type="duplicateValues" dxfId="117" priority="13"/>
  </conditionalFormatting>
  <conditionalFormatting sqref="B27:B37 C36:C38 C27:C34">
    <cfRule type="duplicateValues" dxfId="116" priority="11"/>
    <cfRule type="duplicateValues" dxfId="115" priority="10"/>
  </conditionalFormatting>
  <conditionalFormatting sqref="B30 B33">
    <cfRule type="expression" dxfId="114" priority="9">
      <formula>#REF!="NH"</formula>
    </cfRule>
  </conditionalFormatting>
  <conditionalFormatting sqref="B36:B60">
    <cfRule type="expression" dxfId="113" priority="1">
      <formula>#REF!="NH"</formula>
    </cfRule>
  </conditionalFormatting>
  <conditionalFormatting sqref="B1:C2">
    <cfRule type="duplicateValues" dxfId="112" priority="63"/>
  </conditionalFormatting>
  <conditionalFormatting sqref="B4:C4">
    <cfRule type="duplicateValues" dxfId="111" priority="24"/>
    <cfRule type="duplicateValues" dxfId="110" priority="28"/>
  </conditionalFormatting>
  <conditionalFormatting sqref="B13:C13">
    <cfRule type="expression" dxfId="109" priority="18">
      <formula>#REF!="NH"</formula>
    </cfRule>
    <cfRule type="duplicateValues" dxfId="108" priority="16"/>
    <cfRule type="duplicateValues" dxfId="107" priority="15"/>
  </conditionalFormatting>
  <conditionalFormatting sqref="C4">
    <cfRule type="duplicateValues" dxfId="106" priority="26"/>
    <cfRule type="duplicateValues" dxfId="105" priority="27"/>
    <cfRule type="duplicateValues" dxfId="104" priority="29"/>
  </conditionalFormatting>
  <conditionalFormatting sqref="C10">
    <cfRule type="duplicateValues" dxfId="103" priority="21"/>
    <cfRule type="duplicateValues" dxfId="102" priority="22"/>
    <cfRule type="duplicateValues" dxfId="101" priority="23"/>
  </conditionalFormatting>
  <conditionalFormatting sqref="C11">
    <cfRule type="duplicateValues" dxfId="100" priority="30"/>
    <cfRule type="duplicateValues" dxfId="99" priority="31"/>
    <cfRule type="duplicateValues" dxfId="98" priority="32"/>
  </conditionalFormatting>
  <conditionalFormatting sqref="C13">
    <cfRule type="duplicateValues" dxfId="97" priority="17"/>
  </conditionalFormatting>
  <conditionalFormatting sqref="C14:C23 B3:C3 B5:B12 C5:C9 C12">
    <cfRule type="duplicateValues" dxfId="96" priority="34"/>
  </conditionalFormatting>
  <conditionalFormatting sqref="C14:C23 C3 C12 C5:C9">
    <cfRule type="duplicateValues" dxfId="95" priority="35"/>
  </conditionalFormatting>
  <conditionalFormatting sqref="C28">
    <cfRule type="duplicateValues" dxfId="94" priority="7"/>
  </conditionalFormatting>
  <conditionalFormatting sqref="C35">
    <cfRule type="duplicateValues" dxfId="93" priority="2"/>
    <cfRule type="duplicateValues" dxfId="92" priority="3"/>
    <cfRule type="duplicateValues" dxfId="91" priority="4"/>
    <cfRule type="duplicateValues" dxfId="90" priority="5"/>
    <cfRule type="duplicateValues" dxfId="89" priority="6"/>
  </conditionalFormatting>
  <conditionalFormatting sqref="C36:C38 C27:C34">
    <cfRule type="duplicateValues" dxfId="88" priority="1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topLeftCell="A10" workbookViewId="0">
      <selection activeCell="J16" sqref="J16"/>
    </sheetView>
  </sheetViews>
  <sheetFormatPr defaultRowHeight="15.75" x14ac:dyDescent="0.25"/>
  <cols>
    <col min="1" max="1" width="7.85546875" style="366" customWidth="1"/>
    <col min="2" max="2" width="13.42578125" style="366" customWidth="1"/>
    <col min="3" max="3" width="40.7109375" style="366" customWidth="1"/>
    <col min="4" max="4" width="67.28515625" style="366" customWidth="1"/>
  </cols>
  <sheetData>
    <row r="1" spans="1:4" ht="67.7" customHeight="1" x14ac:dyDescent="0.25">
      <c r="A1" s="521" t="s">
        <v>509</v>
      </c>
      <c r="B1" s="522"/>
      <c r="C1" s="522"/>
      <c r="D1" s="522"/>
    </row>
    <row r="2" spans="1:4" ht="22.7" customHeight="1" x14ac:dyDescent="0.25">
      <c r="A2" s="303">
        <v>1</v>
      </c>
      <c r="B2" s="304" t="s">
        <v>49</v>
      </c>
      <c r="C2" s="304" t="str">
        <f>VLOOKUP(B2,'employee list'!$C:$D,2,0)</f>
        <v>Mai Thị Hoạt</v>
      </c>
      <c r="D2" s="303"/>
    </row>
    <row r="3" spans="1:4" ht="22.7" customHeight="1" x14ac:dyDescent="0.25">
      <c r="A3" s="303">
        <v>2</v>
      </c>
      <c r="B3" s="304" t="s">
        <v>64</v>
      </c>
      <c r="C3" s="304" t="str">
        <f>VLOOKUP(B3,'employee list'!$C:$D,2,0)</f>
        <v>Hoàng Ngọc Khá</v>
      </c>
      <c r="D3" s="523" t="s">
        <v>510</v>
      </c>
    </row>
    <row r="4" spans="1:4" ht="22.7" customHeight="1" x14ac:dyDescent="0.25">
      <c r="A4" s="303">
        <v>3</v>
      </c>
      <c r="B4" s="273" t="s">
        <v>182</v>
      </c>
      <c r="C4" s="290" t="s">
        <v>183</v>
      </c>
      <c r="D4" s="525"/>
    </row>
    <row r="5" spans="1:4" ht="22.7" customHeight="1" x14ac:dyDescent="0.25">
      <c r="A5" s="303">
        <v>4</v>
      </c>
      <c r="B5" s="273" t="s">
        <v>164</v>
      </c>
      <c r="C5" s="290" t="s">
        <v>165</v>
      </c>
      <c r="D5" s="525"/>
    </row>
    <row r="6" spans="1:4" ht="22.7" customHeight="1" x14ac:dyDescent="0.25">
      <c r="A6" s="303">
        <v>5</v>
      </c>
      <c r="B6" s="273" t="s">
        <v>158</v>
      </c>
      <c r="C6" s="290" t="s">
        <v>478</v>
      </c>
      <c r="D6" s="525"/>
    </row>
    <row r="7" spans="1:4" ht="22.7" customHeight="1" x14ac:dyDescent="0.25">
      <c r="A7" s="303">
        <v>6</v>
      </c>
      <c r="B7" s="273" t="s">
        <v>184</v>
      </c>
      <c r="C7" s="290" t="s">
        <v>185</v>
      </c>
      <c r="D7" s="525"/>
    </row>
    <row r="8" spans="1:4" ht="22.7" customHeight="1" x14ac:dyDescent="0.25">
      <c r="A8" s="303">
        <v>7</v>
      </c>
      <c r="B8" s="273" t="s">
        <v>51</v>
      </c>
      <c r="C8" s="304" t="str">
        <f>VLOOKUP(B8,'employee list'!$C:$D,2,0)</f>
        <v>Nguyễn Mạnh Dũng</v>
      </c>
      <c r="D8" s="520" t="s">
        <v>511</v>
      </c>
    </row>
    <row r="9" spans="1:4" ht="22.7" customHeight="1" x14ac:dyDescent="0.25">
      <c r="A9" s="303">
        <v>8</v>
      </c>
      <c r="B9" s="273" t="s">
        <v>156</v>
      </c>
      <c r="C9" s="290" t="s">
        <v>475</v>
      </c>
      <c r="D9" s="520"/>
    </row>
    <row r="10" spans="1:4" ht="22.7" customHeight="1" x14ac:dyDescent="0.25">
      <c r="A10" s="303">
        <v>9</v>
      </c>
      <c r="B10" s="273" t="s">
        <v>141</v>
      </c>
      <c r="C10" s="304" t="str">
        <f>VLOOKUP(B10,'employee list'!$C:$D,2,0)</f>
        <v>Nguyễn Thị Tám</v>
      </c>
      <c r="D10" s="520" t="s">
        <v>512</v>
      </c>
    </row>
    <row r="11" spans="1:4" ht="22.7" customHeight="1" x14ac:dyDescent="0.25">
      <c r="A11" s="303">
        <v>10</v>
      </c>
      <c r="B11" s="273" t="s">
        <v>177</v>
      </c>
      <c r="C11" s="290" t="s">
        <v>178</v>
      </c>
      <c r="D11" s="520"/>
    </row>
    <row r="12" spans="1:4" ht="22.7" customHeight="1" x14ac:dyDescent="0.25">
      <c r="A12" s="303">
        <v>11</v>
      </c>
      <c r="B12" s="273" t="s">
        <v>151</v>
      </c>
      <c r="C12" s="290" t="s">
        <v>467</v>
      </c>
      <c r="D12" s="303" t="s">
        <v>513</v>
      </c>
    </row>
    <row r="13" spans="1:4" ht="22.7" customHeight="1" x14ac:dyDescent="0.25">
      <c r="A13" s="303">
        <v>12</v>
      </c>
      <c r="B13" s="273" t="s">
        <v>120</v>
      </c>
      <c r="C13" s="273" t="s">
        <v>298</v>
      </c>
      <c r="D13" s="303" t="s">
        <v>514</v>
      </c>
    </row>
    <row r="14" spans="1:4" ht="22.7" customHeight="1" x14ac:dyDescent="0.25">
      <c r="A14" s="303">
        <v>13</v>
      </c>
      <c r="B14" s="273" t="s">
        <v>69</v>
      </c>
      <c r="C14" s="304" t="str">
        <f>VLOOKUP(B14,'employee list'!$C:$D,2,0)</f>
        <v>Nguyễn Thị Thanh</v>
      </c>
      <c r="D14" s="303" t="s">
        <v>515</v>
      </c>
    </row>
    <row r="15" spans="1:4" ht="22.7" customHeight="1" x14ac:dyDescent="0.25">
      <c r="A15" s="303">
        <v>14</v>
      </c>
      <c r="B15" s="273" t="s">
        <v>56</v>
      </c>
      <c r="C15" s="304" t="str">
        <f>VLOOKUP(B15,'employee list'!$C:$D,2,0)</f>
        <v>Nguyễn Văn Tùng</v>
      </c>
      <c r="D15" s="523" t="s">
        <v>516</v>
      </c>
    </row>
    <row r="16" spans="1:4" ht="22.7" customHeight="1" x14ac:dyDescent="0.25">
      <c r="A16" s="303">
        <v>15</v>
      </c>
      <c r="B16" s="273" t="s">
        <v>180</v>
      </c>
      <c r="C16" s="290" t="s">
        <v>181</v>
      </c>
      <c r="D16" s="524"/>
    </row>
    <row r="17" spans="1:4" ht="22.7" customHeight="1" x14ac:dyDescent="0.25">
      <c r="A17" s="303">
        <v>16</v>
      </c>
      <c r="B17" s="273" t="s">
        <v>170</v>
      </c>
      <c r="C17" s="290" t="s">
        <v>171</v>
      </c>
      <c r="D17" s="303" t="s">
        <v>517</v>
      </c>
    </row>
    <row r="18" spans="1:4" ht="22.7" customHeight="1" x14ac:dyDescent="0.25">
      <c r="A18" s="303">
        <v>17</v>
      </c>
      <c r="B18" s="273" t="s">
        <v>175</v>
      </c>
      <c r="C18" s="290" t="s">
        <v>176</v>
      </c>
      <c r="D18" s="303" t="s">
        <v>518</v>
      </c>
    </row>
    <row r="19" spans="1:4" ht="22.7" customHeight="1" x14ac:dyDescent="0.25">
      <c r="A19" s="303">
        <v>18</v>
      </c>
      <c r="B19" s="273" t="s">
        <v>82</v>
      </c>
      <c r="C19" s="304" t="str">
        <f>VLOOKUP(B19,'employee list'!$C:$D,2,0)</f>
        <v>Bùi Trắc Bảo</v>
      </c>
      <c r="D19" s="520" t="s">
        <v>519</v>
      </c>
    </row>
    <row r="20" spans="1:4" ht="22.7" customHeight="1" x14ac:dyDescent="0.25">
      <c r="A20" s="303">
        <v>19</v>
      </c>
      <c r="B20" s="273" t="s">
        <v>152</v>
      </c>
      <c r="C20" s="290" t="s">
        <v>468</v>
      </c>
      <c r="D20" s="520"/>
    </row>
    <row r="21" spans="1:4" ht="22.7" customHeight="1" x14ac:dyDescent="0.25">
      <c r="A21" s="303">
        <v>20</v>
      </c>
      <c r="B21" s="273" t="s">
        <v>142</v>
      </c>
      <c r="C21" s="304" t="str">
        <f>VLOOKUP(B21,'employee list'!$C:$D,2,0)</f>
        <v>Vũ Văn Phước</v>
      </c>
      <c r="D21" s="520"/>
    </row>
    <row r="22" spans="1:4" ht="22.7" customHeight="1" x14ac:dyDescent="0.25">
      <c r="A22" s="303">
        <v>21</v>
      </c>
      <c r="B22" s="302" t="s">
        <v>59</v>
      </c>
      <c r="C22" s="304" t="str">
        <f>VLOOKUP(B22,'employee list'!$C:$D,2,0)</f>
        <v>Đỗ Chính</v>
      </c>
      <c r="D22" s="303" t="s">
        <v>520</v>
      </c>
    </row>
    <row r="23" spans="1:4" ht="22.7" customHeight="1" x14ac:dyDescent="0.25">
      <c r="A23" s="303">
        <v>22</v>
      </c>
      <c r="B23" s="363" t="s">
        <v>60</v>
      </c>
      <c r="C23" s="364" t="str">
        <f>VLOOKUP(B23,'employee list'!$C:$D,2,0)</f>
        <v>Phạm Thị Kim Dung</v>
      </c>
      <c r="D23" s="520" t="s">
        <v>521</v>
      </c>
    </row>
    <row r="24" spans="1:4" ht="22.7" customHeight="1" x14ac:dyDescent="0.25">
      <c r="A24" s="303">
        <v>23</v>
      </c>
      <c r="B24" s="273" t="s">
        <v>71</v>
      </c>
      <c r="C24" s="304" t="str">
        <f>VLOOKUP(B24,'employee list'!$C:$D,2,0)</f>
        <v>Phạm Thị Hồng Tuyết</v>
      </c>
      <c r="D24" s="520"/>
    </row>
    <row r="25" spans="1:4" ht="22.7" customHeight="1" x14ac:dyDescent="0.25">
      <c r="A25" s="303">
        <v>24</v>
      </c>
      <c r="B25" s="273" t="s">
        <v>138</v>
      </c>
      <c r="C25" s="304" t="str">
        <f>VLOOKUP(B25,'employee list'!$C:$D,2,0)</f>
        <v>Nguyễn Hữu Thắng</v>
      </c>
      <c r="D25" s="303" t="s">
        <v>522</v>
      </c>
    </row>
    <row r="26" spans="1:4" ht="22.7" customHeight="1" x14ac:dyDescent="0.25">
      <c r="A26" s="303">
        <v>25</v>
      </c>
      <c r="B26" s="365" t="s">
        <v>54</v>
      </c>
      <c r="C26" s="273" t="s">
        <v>209</v>
      </c>
      <c r="D26" s="303" t="s">
        <v>523</v>
      </c>
    </row>
  </sheetData>
  <mergeCells count="7">
    <mergeCell ref="D19:D21"/>
    <mergeCell ref="D23:D24"/>
    <mergeCell ref="A1:D1"/>
    <mergeCell ref="D15:D16"/>
    <mergeCell ref="D3:D7"/>
    <mergeCell ref="D8:D9"/>
    <mergeCell ref="D10:D11"/>
  </mergeCells>
  <conditionalFormatting sqref="B4:B13">
    <cfRule type="expression" dxfId="87" priority="22">
      <formula>#REF!="NH"</formula>
    </cfRule>
  </conditionalFormatting>
  <conditionalFormatting sqref="B14">
    <cfRule type="duplicateValues" dxfId="86" priority="31"/>
  </conditionalFormatting>
  <conditionalFormatting sqref="B15:B22">
    <cfRule type="expression" dxfId="85" priority="13">
      <formula>#REF!="NH"</formula>
    </cfRule>
  </conditionalFormatting>
  <conditionalFormatting sqref="B24">
    <cfRule type="expression" dxfId="84" priority="9">
      <formula>#REF!="NH"</formula>
    </cfRule>
  </conditionalFormatting>
  <conditionalFormatting sqref="B25">
    <cfRule type="duplicateValues" dxfId="83" priority="70"/>
    <cfRule type="duplicateValues" dxfId="82" priority="69"/>
  </conditionalFormatting>
  <conditionalFormatting sqref="B26">
    <cfRule type="expression" dxfId="81" priority="1">
      <formula>#REF!="NH"</formula>
    </cfRule>
  </conditionalFormatting>
  <conditionalFormatting sqref="B2:C2">
    <cfRule type="expression" dxfId="80" priority="54">
      <formula>#REF!="NH"</formula>
    </cfRule>
    <cfRule type="duplicateValues" dxfId="79" priority="52"/>
    <cfRule type="duplicateValues" dxfId="78" priority="51"/>
  </conditionalFormatting>
  <conditionalFormatting sqref="B3:C3">
    <cfRule type="duplicateValues" dxfId="77" priority="48"/>
  </conditionalFormatting>
  <conditionalFormatting sqref="B23:C23">
    <cfRule type="duplicateValues" dxfId="76" priority="10"/>
  </conditionalFormatting>
  <conditionalFormatting sqref="C2">
    <cfRule type="duplicateValues" dxfId="75" priority="53"/>
  </conditionalFormatting>
  <conditionalFormatting sqref="C3">
    <cfRule type="duplicateValues" dxfId="74" priority="50"/>
    <cfRule type="duplicateValues" dxfId="73" priority="49"/>
  </conditionalFormatting>
  <conditionalFormatting sqref="C8">
    <cfRule type="duplicateValues" dxfId="72" priority="41"/>
    <cfRule type="duplicateValues" dxfId="71" priority="43"/>
    <cfRule type="duplicateValues" dxfId="70" priority="42"/>
  </conditionalFormatting>
  <conditionalFormatting sqref="C13">
    <cfRule type="duplicateValues" dxfId="69" priority="23"/>
    <cfRule type="duplicateValues" dxfId="68" priority="24"/>
    <cfRule type="duplicateValues" dxfId="67" priority="25"/>
  </conditionalFormatting>
  <conditionalFormatting sqref="C14">
    <cfRule type="duplicateValues" dxfId="66" priority="33"/>
    <cfRule type="duplicateValues" dxfId="65" priority="34"/>
    <cfRule type="duplicateValues" dxfId="64" priority="32"/>
  </conditionalFormatting>
  <conditionalFormatting sqref="C15">
    <cfRule type="duplicateValues" dxfId="63" priority="29"/>
    <cfRule type="duplicateValues" dxfId="62" priority="28"/>
    <cfRule type="duplicateValues" dxfId="61" priority="30"/>
  </conditionalFormatting>
  <conditionalFormatting sqref="C22">
    <cfRule type="duplicateValues" dxfId="60" priority="16"/>
    <cfRule type="duplicateValues" dxfId="59" priority="15"/>
    <cfRule type="duplicateValues" dxfId="58" priority="14"/>
  </conditionalFormatting>
  <conditionalFormatting sqref="C23">
    <cfRule type="duplicateValues" dxfId="57" priority="12"/>
    <cfRule type="duplicateValues" dxfId="56" priority="11"/>
  </conditionalFormatting>
  <conditionalFormatting sqref="C25">
    <cfRule type="duplicateValues" dxfId="55" priority="64"/>
    <cfRule type="duplicateValues" dxfId="54" priority="65"/>
    <cfRule type="duplicateValues" dxfId="53" priority="66"/>
    <cfRule type="duplicateValues" dxfId="52" priority="67"/>
    <cfRule type="duplicateValues" dxfId="51" priority="68"/>
  </conditionalFormatting>
  <conditionalFormatting sqref="C26">
    <cfRule type="duplicateValues" dxfId="50" priority="4"/>
    <cfRule type="duplicateValues" dxfId="49" priority="3"/>
    <cfRule type="duplicateValues" dxfId="48"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H3" sqref="H3"/>
    </sheetView>
  </sheetViews>
  <sheetFormatPr defaultRowHeight="15" x14ac:dyDescent="0.25"/>
  <cols>
    <col min="1" max="1" width="14.28515625" customWidth="1"/>
    <col min="2" max="2" width="42.42578125" style="311" customWidth="1"/>
    <col min="3" max="3" width="105" style="311" customWidth="1"/>
    <col min="4" max="4" width="174.28515625" style="311" customWidth="1"/>
  </cols>
  <sheetData>
    <row r="1" spans="1:4" ht="63.75" customHeight="1" x14ac:dyDescent="0.25">
      <c r="A1" s="343" t="s">
        <v>35</v>
      </c>
      <c r="B1" s="310" t="s">
        <v>524</v>
      </c>
      <c r="C1" s="310" t="s">
        <v>525</v>
      </c>
      <c r="D1" s="310" t="s">
        <v>526</v>
      </c>
    </row>
    <row r="2" spans="1:4" ht="172.5" customHeight="1" x14ac:dyDescent="0.25">
      <c r="A2" s="355">
        <v>1</v>
      </c>
      <c r="B2" s="391" t="s">
        <v>609</v>
      </c>
      <c r="C2" s="392" t="s">
        <v>610</v>
      </c>
      <c r="D2" s="374" t="s">
        <v>613</v>
      </c>
    </row>
    <row r="3" spans="1:4" ht="172.5" customHeight="1" x14ac:dyDescent="0.25">
      <c r="A3" s="354">
        <v>2</v>
      </c>
      <c r="B3" s="391" t="s">
        <v>611</v>
      </c>
      <c r="C3" s="392" t="s">
        <v>612</v>
      </c>
      <c r="D3" s="374" t="s">
        <v>614</v>
      </c>
    </row>
    <row r="4" spans="1:4" ht="79.5" customHeight="1" x14ac:dyDescent="0.25">
      <c r="A4" s="344"/>
      <c r="B4" s="326"/>
      <c r="C4" s="329"/>
      <c r="D4" s="352"/>
    </row>
    <row r="5" spans="1:4" ht="79.5" customHeight="1" x14ac:dyDescent="0.25">
      <c r="A5" s="344"/>
      <c r="B5" s="326"/>
      <c r="C5" s="329"/>
      <c r="D5" s="352"/>
    </row>
    <row r="6" spans="1:4" ht="79.5" customHeight="1" x14ac:dyDescent="0.25">
      <c r="A6" s="344"/>
      <c r="B6" s="326"/>
      <c r="C6" s="329"/>
      <c r="D6" s="353"/>
    </row>
    <row r="7" spans="1:4" ht="79.5" customHeight="1" x14ac:dyDescent="0.25">
      <c r="A7" s="344"/>
      <c r="B7" s="326"/>
      <c r="C7" s="329"/>
      <c r="D7" s="353"/>
    </row>
    <row r="8" spans="1:4" ht="79.5" customHeight="1" x14ac:dyDescent="0.25">
      <c r="A8" s="344"/>
      <c r="B8" s="326"/>
      <c r="C8" s="329"/>
      <c r="D8" s="353"/>
    </row>
    <row r="9" spans="1:4" ht="79.5" customHeight="1" x14ac:dyDescent="0.25">
      <c r="A9" s="344"/>
      <c r="B9" s="326"/>
      <c r="C9" s="329"/>
      <c r="D9" s="353"/>
    </row>
    <row r="10" spans="1:4" ht="79.5" customHeight="1" x14ac:dyDescent="0.25">
      <c r="A10" s="215"/>
      <c r="B10" s="326"/>
      <c r="C10" s="326"/>
      <c r="D10" s="309"/>
    </row>
    <row r="11" spans="1:4" ht="79.5" customHeight="1" x14ac:dyDescent="0.25">
      <c r="A11" s="215"/>
      <c r="B11" s="309"/>
      <c r="C11" s="309"/>
      <c r="D11" s="309"/>
    </row>
  </sheetData>
  <conditionalFormatting sqref="B2:B10">
    <cfRule type="expression" dxfId="47" priority="1">
      <formula>#REF!="NH"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topLeftCell="A34" workbookViewId="0">
      <selection activeCell="D21" sqref="D21"/>
    </sheetView>
  </sheetViews>
  <sheetFormatPr defaultRowHeight="15" x14ac:dyDescent="0.25"/>
  <cols>
    <col min="1" max="2" width="13" style="305" customWidth="1"/>
    <col min="3" max="3" width="29.5703125" style="305" customWidth="1"/>
    <col min="4" max="4" width="60.85546875" style="305" customWidth="1"/>
    <col min="5" max="5" width="50.5703125" style="305" customWidth="1"/>
    <col min="6" max="6" width="28.7109375" customWidth="1"/>
  </cols>
  <sheetData>
    <row r="1" spans="1:6" ht="30.75" customHeight="1" x14ac:dyDescent="0.25">
      <c r="A1" s="529" t="s">
        <v>527</v>
      </c>
      <c r="B1" s="530"/>
      <c r="C1" s="530"/>
      <c r="D1" s="530"/>
      <c r="E1" s="530"/>
      <c r="F1" s="530"/>
    </row>
    <row r="2" spans="1:6" ht="34.5" customHeight="1" x14ac:dyDescent="0.25">
      <c r="A2" s="300" t="s">
        <v>35</v>
      </c>
      <c r="B2" s="298" t="s">
        <v>524</v>
      </c>
      <c r="C2" s="298" t="s">
        <v>525</v>
      </c>
      <c r="D2" s="301" t="s">
        <v>528</v>
      </c>
      <c r="E2" s="298" t="s">
        <v>529</v>
      </c>
      <c r="F2" s="298" t="s">
        <v>530</v>
      </c>
    </row>
    <row r="3" spans="1:6" ht="17.25" customHeight="1" x14ac:dyDescent="0.25">
      <c r="A3" s="314">
        <v>1</v>
      </c>
      <c r="B3" s="315" t="s">
        <v>58</v>
      </c>
      <c r="C3" s="316" t="s">
        <v>225</v>
      </c>
      <c r="D3" s="317" t="s">
        <v>531</v>
      </c>
      <c r="E3" s="320"/>
      <c r="F3" s="531">
        <v>5</v>
      </c>
    </row>
    <row r="4" spans="1:6" ht="17.25" customHeight="1" x14ac:dyDescent="0.25">
      <c r="A4" s="314">
        <v>2</v>
      </c>
      <c r="B4" s="318" t="s">
        <v>144</v>
      </c>
      <c r="C4" s="319" t="str">
        <f>VLOOKUP(B4,'employee list'!$C:$D,2,0)</f>
        <v>Đào Văn Phu</v>
      </c>
      <c r="D4" s="317" t="s">
        <v>532</v>
      </c>
      <c r="E4" s="320"/>
      <c r="F4" s="531"/>
    </row>
    <row r="5" spans="1:6" ht="17.25" customHeight="1" x14ac:dyDescent="0.25">
      <c r="A5" s="320">
        <v>3</v>
      </c>
      <c r="B5" s="318" t="s">
        <v>147</v>
      </c>
      <c r="C5" s="319" t="str">
        <f>VLOOKUP(B5,'employee list'!$C:$D,2,0)</f>
        <v>Nguyễn Văn Kỳ</v>
      </c>
      <c r="D5" s="320" t="s">
        <v>533</v>
      </c>
      <c r="E5" s="320"/>
      <c r="F5" s="531"/>
    </row>
    <row r="6" spans="1:6" ht="17.25" customHeight="1" x14ac:dyDescent="0.25">
      <c r="A6" s="320">
        <v>4</v>
      </c>
      <c r="B6" s="318" t="s">
        <v>55</v>
      </c>
      <c r="C6" s="319" t="e">
        <f>VLOOKUP(B6,'employee list'!$C:$D,2,0)</f>
        <v>#N/A</v>
      </c>
      <c r="D6" s="321" t="s">
        <v>534</v>
      </c>
      <c r="E6" s="320"/>
      <c r="F6" s="531"/>
    </row>
    <row r="7" spans="1:6" ht="17.25" customHeight="1" x14ac:dyDescent="0.25">
      <c r="A7" s="320">
        <v>5</v>
      </c>
      <c r="B7" s="318" t="s">
        <v>535</v>
      </c>
      <c r="C7" s="319" t="e">
        <f>VLOOKUP(B7,'employee list'!$C:$D,2,0)</f>
        <v>#N/A</v>
      </c>
      <c r="D7" s="321" t="s">
        <v>536</v>
      </c>
      <c r="E7" s="320"/>
      <c r="F7" s="531"/>
    </row>
    <row r="8" spans="1:6" ht="17.25" customHeight="1" x14ac:dyDescent="0.25">
      <c r="A8" s="320">
        <v>6</v>
      </c>
      <c r="B8" s="322" t="s">
        <v>148</v>
      </c>
      <c r="C8" s="323" t="s">
        <v>458</v>
      </c>
      <c r="D8" s="320" t="s">
        <v>537</v>
      </c>
      <c r="E8" s="320"/>
      <c r="F8" s="531"/>
    </row>
    <row r="9" spans="1:6" ht="17.25" customHeight="1" x14ac:dyDescent="0.25">
      <c r="A9" s="320">
        <v>7</v>
      </c>
      <c r="B9" s="324" t="s">
        <v>538</v>
      </c>
      <c r="C9" s="324" t="s">
        <v>539</v>
      </c>
      <c r="D9" s="325" t="s">
        <v>540</v>
      </c>
      <c r="E9" s="320"/>
      <c r="F9" s="531"/>
    </row>
    <row r="10" spans="1:6" ht="17.25" customHeight="1" x14ac:dyDescent="0.25">
      <c r="A10" s="330">
        <v>8</v>
      </c>
      <c r="B10" s="331" t="s">
        <v>144</v>
      </c>
      <c r="C10" s="332" t="str">
        <f>VLOOKUP(B10,'employee list'!$C:$D,2,0)</f>
        <v>Đào Văn Phu</v>
      </c>
      <c r="D10" s="333" t="s">
        <v>541</v>
      </c>
      <c r="E10" s="330"/>
      <c r="F10" s="532">
        <v>6</v>
      </c>
    </row>
    <row r="11" spans="1:6" ht="17.25" customHeight="1" x14ac:dyDescent="0.25">
      <c r="A11" s="330">
        <v>9</v>
      </c>
      <c r="B11" s="334" t="s">
        <v>149</v>
      </c>
      <c r="C11" s="335" t="str">
        <f>VLOOKUP(B11,'employee list'!$C:$D,2,0)</f>
        <v>Trần Quốc Tuấn</v>
      </c>
      <c r="D11" s="336" t="s">
        <v>542</v>
      </c>
      <c r="E11" s="330"/>
      <c r="F11" s="533"/>
    </row>
    <row r="12" spans="1:6" ht="17.25" customHeight="1" x14ac:dyDescent="0.25">
      <c r="A12" s="330">
        <v>10</v>
      </c>
      <c r="B12" s="337" t="s">
        <v>150</v>
      </c>
      <c r="C12" s="338" t="s">
        <v>389</v>
      </c>
      <c r="D12" s="339" t="s">
        <v>542</v>
      </c>
      <c r="E12" s="330"/>
      <c r="F12" s="533"/>
    </row>
    <row r="13" spans="1:6" ht="17.25" customHeight="1" x14ac:dyDescent="0.25">
      <c r="A13" s="330">
        <v>11</v>
      </c>
      <c r="B13" s="331" t="s">
        <v>140</v>
      </c>
      <c r="C13" s="340" t="s">
        <v>304</v>
      </c>
      <c r="D13" s="526" t="s">
        <v>543</v>
      </c>
      <c r="E13" s="330" t="s">
        <v>544</v>
      </c>
      <c r="F13" s="533"/>
    </row>
    <row r="14" spans="1:6" ht="17.25" customHeight="1" x14ac:dyDescent="0.25">
      <c r="A14" s="330">
        <v>12</v>
      </c>
      <c r="B14" s="331" t="s">
        <v>545</v>
      </c>
      <c r="C14" s="341" t="s">
        <v>465</v>
      </c>
      <c r="D14" s="527"/>
      <c r="E14" s="330" t="s">
        <v>544</v>
      </c>
      <c r="F14" s="533"/>
    </row>
    <row r="15" spans="1:6" ht="17.25" customHeight="1" x14ac:dyDescent="0.25">
      <c r="A15" s="330">
        <v>13</v>
      </c>
      <c r="B15" s="331" t="s">
        <v>546</v>
      </c>
      <c r="C15" s="341" t="s">
        <v>479</v>
      </c>
      <c r="D15" s="528"/>
      <c r="E15" s="330" t="s">
        <v>544</v>
      </c>
      <c r="F15" s="533"/>
    </row>
    <row r="16" spans="1:6" ht="17.25" customHeight="1" x14ac:dyDescent="0.25">
      <c r="A16" s="330">
        <v>14</v>
      </c>
      <c r="B16" s="331" t="s">
        <v>547</v>
      </c>
      <c r="C16" s="340" t="e">
        <f>VLOOKUP(B16,'employee list'!$C:$D,2,0)</f>
        <v>#N/A</v>
      </c>
      <c r="D16" s="330" t="s">
        <v>548</v>
      </c>
      <c r="E16" s="330" t="s">
        <v>549</v>
      </c>
      <c r="F16" s="533"/>
    </row>
    <row r="17" spans="1:6" ht="17.25" customHeight="1" x14ac:dyDescent="0.25">
      <c r="A17" s="330">
        <v>15</v>
      </c>
      <c r="B17" s="331" t="s">
        <v>158</v>
      </c>
      <c r="C17" s="341" t="s">
        <v>478</v>
      </c>
      <c r="D17" s="330" t="s">
        <v>550</v>
      </c>
      <c r="E17" s="330" t="s">
        <v>551</v>
      </c>
      <c r="F17" s="533"/>
    </row>
    <row r="18" spans="1:6" ht="17.25" customHeight="1" x14ac:dyDescent="0.25">
      <c r="A18" s="330">
        <v>16</v>
      </c>
      <c r="B18" s="341" t="s">
        <v>552</v>
      </c>
      <c r="C18" s="340" t="e">
        <f>VLOOKUP(B18,'employee list'!$C:$D,2,0)</f>
        <v>#N/A</v>
      </c>
      <c r="D18" s="330" t="s">
        <v>553</v>
      </c>
      <c r="E18" s="330"/>
      <c r="F18" s="533"/>
    </row>
    <row r="19" spans="1:6" ht="17.25" customHeight="1" x14ac:dyDescent="0.25">
      <c r="A19" s="330">
        <v>18</v>
      </c>
      <c r="B19" s="331" t="s">
        <v>153</v>
      </c>
      <c r="C19" s="341" t="s">
        <v>472</v>
      </c>
      <c r="D19" s="330" t="s">
        <v>554</v>
      </c>
      <c r="E19" s="330"/>
      <c r="F19" s="534"/>
    </row>
    <row r="20" spans="1:6" ht="17.25" customHeight="1" x14ac:dyDescent="0.25">
      <c r="A20" s="299">
        <v>19</v>
      </c>
      <c r="B20" s="273" t="s">
        <v>138</v>
      </c>
      <c r="C20" s="304" t="str">
        <f>VLOOKUP(B20,'employee list'!$C:$D,2,0)</f>
        <v>Nguyễn Hữu Thắng</v>
      </c>
      <c r="D20" s="299" t="s">
        <v>555</v>
      </c>
      <c r="E20" s="358">
        <v>46088</v>
      </c>
      <c r="F20" s="535">
        <v>7</v>
      </c>
    </row>
    <row r="21" spans="1:6" ht="17.25" customHeight="1" x14ac:dyDescent="0.25">
      <c r="A21" s="299">
        <v>20</v>
      </c>
      <c r="B21" s="359" t="s">
        <v>141</v>
      </c>
      <c r="C21" s="360" t="str">
        <f>VLOOKUP(B21,'employee list'!$C:$D,2,0)</f>
        <v>Nguyễn Thị Tám</v>
      </c>
      <c r="D21" s="299" t="s">
        <v>556</v>
      </c>
      <c r="E21" s="358">
        <v>46060</v>
      </c>
      <c r="F21" s="536"/>
    </row>
    <row r="22" spans="1:6" ht="17.25" customHeight="1" x14ac:dyDescent="0.25">
      <c r="A22" s="299">
        <v>21</v>
      </c>
      <c r="B22" s="359" t="s">
        <v>158</v>
      </c>
      <c r="C22" s="361" t="s">
        <v>478</v>
      </c>
      <c r="D22" s="299"/>
      <c r="E22" s="299"/>
      <c r="F22" s="536"/>
    </row>
    <row r="23" spans="1:6" ht="17.25" customHeight="1" x14ac:dyDescent="0.25">
      <c r="A23" s="299">
        <v>22</v>
      </c>
      <c r="B23" s="299"/>
      <c r="C23" s="299"/>
      <c r="D23" s="299"/>
      <c r="E23" s="299"/>
      <c r="F23" s="536"/>
    </row>
    <row r="24" spans="1:6" ht="17.25" customHeight="1" x14ac:dyDescent="0.25">
      <c r="A24" s="299">
        <v>23</v>
      </c>
      <c r="B24" s="299"/>
      <c r="C24" s="299"/>
      <c r="D24" s="299"/>
      <c r="E24" s="299"/>
      <c r="F24" s="536"/>
    </row>
    <row r="25" spans="1:6" ht="17.25" customHeight="1" x14ac:dyDescent="0.25">
      <c r="A25" s="299">
        <v>24</v>
      </c>
      <c r="B25" s="299"/>
      <c r="C25" s="299"/>
      <c r="D25" s="299"/>
      <c r="E25" s="299"/>
      <c r="F25" s="536"/>
    </row>
    <row r="26" spans="1:6" ht="17.25" customHeight="1" x14ac:dyDescent="0.25">
      <c r="A26" s="299">
        <v>25</v>
      </c>
      <c r="B26" s="299"/>
      <c r="C26" s="299"/>
      <c r="D26" s="299"/>
      <c r="E26" s="299"/>
      <c r="F26" s="536"/>
    </row>
    <row r="27" spans="1:6" ht="17.25" customHeight="1" x14ac:dyDescent="0.25">
      <c r="A27" s="299">
        <v>26</v>
      </c>
      <c r="B27" s="299"/>
      <c r="C27" s="299"/>
      <c r="D27" s="299"/>
      <c r="E27" s="299"/>
      <c r="F27" s="536"/>
    </row>
    <row r="28" spans="1:6" ht="17.25" customHeight="1" x14ac:dyDescent="0.25">
      <c r="A28" s="299">
        <v>27</v>
      </c>
      <c r="B28" s="299"/>
      <c r="C28" s="299"/>
      <c r="D28" s="299"/>
      <c r="E28" s="299"/>
      <c r="F28" s="536"/>
    </row>
    <row r="29" spans="1:6" ht="17.25" customHeight="1" x14ac:dyDescent="0.25">
      <c r="A29" s="299">
        <v>28</v>
      </c>
      <c r="B29" s="299"/>
      <c r="C29" s="299"/>
      <c r="D29" s="299"/>
      <c r="E29" s="299"/>
      <c r="F29" s="536"/>
    </row>
    <row r="30" spans="1:6" ht="17.25" customHeight="1" x14ac:dyDescent="0.25">
      <c r="A30" s="299">
        <v>29</v>
      </c>
      <c r="B30" s="299"/>
      <c r="C30" s="299"/>
      <c r="D30" s="299"/>
      <c r="E30" s="299"/>
      <c r="F30" s="537"/>
    </row>
    <row r="31" spans="1:6" ht="17.25" customHeight="1" x14ac:dyDescent="0.25">
      <c r="A31" s="299">
        <v>30</v>
      </c>
      <c r="B31" s="299"/>
      <c r="C31" s="299"/>
      <c r="D31" s="299"/>
      <c r="E31" s="299"/>
      <c r="F31" s="215"/>
    </row>
    <row r="32" spans="1:6" ht="17.25" customHeight="1" x14ac:dyDescent="0.25">
      <c r="A32" s="299">
        <v>31</v>
      </c>
      <c r="B32" s="299"/>
      <c r="C32" s="299"/>
      <c r="D32" s="299"/>
      <c r="E32" s="299"/>
      <c r="F32" s="215"/>
    </row>
    <row r="33" spans="1:6" ht="17.25" customHeight="1" x14ac:dyDescent="0.25">
      <c r="A33" s="299">
        <v>32</v>
      </c>
      <c r="B33" s="299"/>
      <c r="C33" s="299"/>
      <c r="D33" s="299"/>
      <c r="E33" s="299"/>
      <c r="F33" s="215"/>
    </row>
    <row r="34" spans="1:6" ht="17.25" customHeight="1" x14ac:dyDescent="0.25">
      <c r="A34" s="299">
        <v>33</v>
      </c>
      <c r="B34" s="299"/>
      <c r="C34" s="299"/>
      <c r="D34" s="299"/>
      <c r="E34" s="299"/>
      <c r="F34" s="215"/>
    </row>
    <row r="35" spans="1:6" ht="17.25" customHeight="1" x14ac:dyDescent="0.25">
      <c r="A35" s="299">
        <v>34</v>
      </c>
      <c r="B35" s="299"/>
      <c r="C35" s="299"/>
      <c r="D35" s="299"/>
      <c r="E35" s="299"/>
      <c r="F35" s="215"/>
    </row>
    <row r="36" spans="1:6" ht="17.25" customHeight="1" x14ac:dyDescent="0.25">
      <c r="A36" s="299">
        <v>35</v>
      </c>
      <c r="B36" s="299"/>
      <c r="C36" s="299"/>
      <c r="D36" s="299"/>
      <c r="E36" s="299"/>
      <c r="F36" s="215"/>
    </row>
    <row r="37" spans="1:6" ht="17.25" customHeight="1" x14ac:dyDescent="0.25">
      <c r="A37" s="299">
        <v>36</v>
      </c>
      <c r="B37" s="299"/>
      <c r="C37" s="299"/>
      <c r="D37" s="299"/>
      <c r="E37" s="299"/>
      <c r="F37" s="215"/>
    </row>
    <row r="38" spans="1:6" ht="17.25" customHeight="1" x14ac:dyDescent="0.25">
      <c r="A38" s="299">
        <v>37</v>
      </c>
      <c r="B38" s="299"/>
      <c r="C38" s="299"/>
      <c r="D38" s="299"/>
      <c r="E38" s="299"/>
      <c r="F38" s="215"/>
    </row>
    <row r="39" spans="1:6" ht="17.25" customHeight="1" x14ac:dyDescent="0.25">
      <c r="A39" s="299">
        <v>38</v>
      </c>
      <c r="B39" s="299"/>
      <c r="C39" s="299"/>
      <c r="D39" s="299"/>
      <c r="E39" s="299"/>
      <c r="F39" s="215"/>
    </row>
    <row r="40" spans="1:6" ht="17.25" customHeight="1" x14ac:dyDescent="0.25">
      <c r="A40" s="299">
        <v>39</v>
      </c>
      <c r="B40" s="299"/>
      <c r="C40" s="299"/>
      <c r="D40" s="299"/>
      <c r="E40" s="299"/>
      <c r="F40" s="215"/>
    </row>
    <row r="41" spans="1:6" ht="17.25" customHeight="1" x14ac:dyDescent="0.25">
      <c r="A41" s="299">
        <v>40</v>
      </c>
      <c r="B41" s="299"/>
      <c r="C41" s="299"/>
      <c r="D41" s="299"/>
      <c r="E41" s="299"/>
      <c r="F41" s="215"/>
    </row>
    <row r="42" spans="1:6" ht="17.25" customHeight="1" x14ac:dyDescent="0.25">
      <c r="A42" s="299">
        <v>41</v>
      </c>
      <c r="B42" s="299"/>
      <c r="C42" s="299"/>
      <c r="D42" s="299"/>
      <c r="E42" s="299"/>
      <c r="F42" s="215"/>
    </row>
    <row r="43" spans="1:6" ht="17.25" customHeight="1" x14ac:dyDescent="0.25">
      <c r="A43" s="299">
        <v>42</v>
      </c>
      <c r="B43" s="299"/>
      <c r="C43" s="299"/>
      <c r="D43" s="299"/>
      <c r="E43" s="299"/>
      <c r="F43" s="215"/>
    </row>
    <row r="44" spans="1:6" ht="17.25" customHeight="1" x14ac:dyDescent="0.25">
      <c r="A44" s="299">
        <v>43</v>
      </c>
      <c r="B44" s="299"/>
      <c r="C44" s="299"/>
      <c r="D44" s="299"/>
      <c r="E44" s="299"/>
      <c r="F44" s="215"/>
    </row>
    <row r="45" spans="1:6" ht="17.25" customHeight="1" x14ac:dyDescent="0.25">
      <c r="A45" s="299">
        <v>44</v>
      </c>
      <c r="B45" s="299"/>
      <c r="C45" s="299"/>
      <c r="D45" s="299"/>
      <c r="E45" s="299"/>
      <c r="F45" s="215"/>
    </row>
    <row r="46" spans="1:6" ht="17.25" customHeight="1" x14ac:dyDescent="0.25">
      <c r="A46" s="299">
        <v>45</v>
      </c>
      <c r="B46" s="299"/>
      <c r="C46" s="299"/>
      <c r="D46" s="299"/>
      <c r="E46" s="299"/>
      <c r="F46" s="215"/>
    </row>
    <row r="47" spans="1:6" ht="17.25" customHeight="1" x14ac:dyDescent="0.25">
      <c r="A47" s="299">
        <v>46</v>
      </c>
      <c r="B47" s="299"/>
      <c r="C47" s="299"/>
      <c r="D47" s="299"/>
      <c r="E47" s="299"/>
      <c r="F47" s="215"/>
    </row>
    <row r="48" spans="1:6" ht="17.25" customHeight="1" x14ac:dyDescent="0.25">
      <c r="A48" s="299">
        <v>47</v>
      </c>
      <c r="B48" s="299"/>
      <c r="C48" s="299"/>
      <c r="D48" s="299"/>
      <c r="E48" s="299"/>
      <c r="F48" s="215"/>
    </row>
    <row r="49" spans="1:6" ht="17.25" customHeight="1" x14ac:dyDescent="0.25">
      <c r="A49" s="299">
        <v>48</v>
      </c>
      <c r="B49" s="299"/>
      <c r="C49" s="299"/>
      <c r="D49" s="299"/>
      <c r="E49" s="299"/>
      <c r="F49" s="215"/>
    </row>
    <row r="50" spans="1:6" ht="17.25" customHeight="1" x14ac:dyDescent="0.25">
      <c r="A50" s="299">
        <v>49</v>
      </c>
      <c r="B50" s="299"/>
      <c r="C50" s="299"/>
      <c r="D50" s="299"/>
      <c r="E50" s="299"/>
      <c r="F50" s="215"/>
    </row>
    <row r="51" spans="1:6" ht="17.25" customHeight="1" x14ac:dyDescent="0.25">
      <c r="A51" s="299">
        <v>50</v>
      </c>
      <c r="B51" s="299"/>
      <c r="C51" s="299"/>
      <c r="D51" s="299"/>
      <c r="E51" s="299"/>
      <c r="F51" s="215"/>
    </row>
    <row r="52" spans="1:6" ht="17.25" customHeight="1" x14ac:dyDescent="0.25">
      <c r="A52" s="299">
        <v>51</v>
      </c>
      <c r="B52" s="299"/>
      <c r="C52" s="299"/>
      <c r="D52" s="299"/>
      <c r="E52" s="299"/>
      <c r="F52" s="215"/>
    </row>
    <row r="53" spans="1:6" ht="17.25" customHeight="1" x14ac:dyDescent="0.25">
      <c r="A53" s="299">
        <v>52</v>
      </c>
      <c r="B53" s="299"/>
      <c r="C53" s="299"/>
      <c r="D53" s="299"/>
      <c r="E53" s="299"/>
      <c r="F53" s="215"/>
    </row>
    <row r="54" spans="1:6" ht="17.25" customHeight="1" x14ac:dyDescent="0.25">
      <c r="A54" s="299">
        <v>53</v>
      </c>
      <c r="B54" s="299"/>
      <c r="C54" s="299"/>
      <c r="D54" s="299"/>
      <c r="E54" s="299"/>
      <c r="F54" s="215"/>
    </row>
    <row r="55" spans="1:6" ht="17.25" customHeight="1" x14ac:dyDescent="0.25">
      <c r="A55" s="299">
        <v>54</v>
      </c>
      <c r="B55" s="299"/>
      <c r="C55" s="299"/>
      <c r="D55" s="299"/>
      <c r="E55" s="299"/>
      <c r="F55" s="215"/>
    </row>
    <row r="56" spans="1:6" ht="17.25" customHeight="1" x14ac:dyDescent="0.25">
      <c r="A56" s="299">
        <v>55</v>
      </c>
      <c r="B56" s="299"/>
      <c r="C56" s="299"/>
      <c r="D56" s="299"/>
      <c r="E56" s="299"/>
      <c r="F56" s="215"/>
    </row>
    <row r="57" spans="1:6" ht="17.25" customHeight="1" x14ac:dyDescent="0.25">
      <c r="A57" s="299">
        <v>56</v>
      </c>
      <c r="B57" s="299"/>
      <c r="C57" s="299"/>
      <c r="D57" s="299"/>
      <c r="E57" s="299"/>
      <c r="F57" s="215"/>
    </row>
    <row r="58" spans="1:6" ht="17.25" customHeight="1" x14ac:dyDescent="0.25">
      <c r="A58" s="299">
        <v>57</v>
      </c>
      <c r="B58" s="299"/>
      <c r="C58" s="299"/>
      <c r="D58" s="299"/>
      <c r="E58" s="299"/>
      <c r="F58" s="215"/>
    </row>
    <row r="59" spans="1:6" ht="17.25" customHeight="1" x14ac:dyDescent="0.25">
      <c r="A59" s="299">
        <v>58</v>
      </c>
      <c r="B59" s="299"/>
      <c r="C59" s="299"/>
      <c r="D59" s="299"/>
      <c r="E59" s="299"/>
      <c r="F59" s="215"/>
    </row>
    <row r="60" spans="1:6" ht="17.25" customHeight="1" x14ac:dyDescent="0.25">
      <c r="A60" s="299">
        <v>59</v>
      </c>
      <c r="B60" s="299"/>
      <c r="C60" s="299"/>
      <c r="D60" s="299"/>
      <c r="E60" s="299"/>
      <c r="F60" s="215"/>
    </row>
    <row r="61" spans="1:6" ht="17.25" customHeight="1" x14ac:dyDescent="0.25">
      <c r="A61" s="299">
        <v>60</v>
      </c>
      <c r="B61" s="299"/>
      <c r="C61" s="299"/>
      <c r="D61" s="299"/>
      <c r="E61" s="299"/>
      <c r="F61" s="215"/>
    </row>
    <row r="62" spans="1:6" ht="17.25" customHeight="1" x14ac:dyDescent="0.25">
      <c r="A62" s="299">
        <v>61</v>
      </c>
      <c r="B62" s="299"/>
      <c r="C62" s="299"/>
      <c r="D62" s="299"/>
      <c r="E62" s="299"/>
      <c r="F62" s="215"/>
    </row>
    <row r="63" spans="1:6" ht="17.25" customHeight="1" x14ac:dyDescent="0.25">
      <c r="A63" s="299">
        <v>62</v>
      </c>
      <c r="B63" s="299"/>
      <c r="C63" s="299"/>
      <c r="D63" s="299"/>
      <c r="E63" s="299"/>
      <c r="F63" s="215"/>
    </row>
    <row r="64" spans="1:6" ht="17.25" customHeight="1" x14ac:dyDescent="0.25">
      <c r="A64" s="299">
        <v>63</v>
      </c>
      <c r="B64" s="299"/>
      <c r="C64" s="299"/>
      <c r="D64" s="299"/>
      <c r="E64" s="299"/>
      <c r="F64" s="215"/>
    </row>
    <row r="65" spans="1:6" ht="17.25" customHeight="1" x14ac:dyDescent="0.25">
      <c r="A65" s="299">
        <v>64</v>
      </c>
      <c r="B65" s="299"/>
      <c r="C65" s="299"/>
      <c r="D65" s="299"/>
      <c r="E65" s="299"/>
      <c r="F65" s="215"/>
    </row>
    <row r="66" spans="1:6" ht="17.25" customHeight="1" x14ac:dyDescent="0.25">
      <c r="A66" s="299">
        <v>65</v>
      </c>
      <c r="B66" s="299"/>
      <c r="C66" s="299"/>
      <c r="D66" s="299"/>
      <c r="E66" s="299"/>
      <c r="F66" s="215"/>
    </row>
    <row r="67" spans="1:6" ht="17.25" customHeight="1" x14ac:dyDescent="0.25">
      <c r="A67" s="299">
        <v>66</v>
      </c>
      <c r="B67" s="299"/>
      <c r="C67" s="299"/>
      <c r="D67" s="299"/>
      <c r="E67" s="299"/>
      <c r="F67" s="215"/>
    </row>
    <row r="68" spans="1:6" ht="17.25" customHeight="1" x14ac:dyDescent="0.25">
      <c r="A68" s="299">
        <v>67</v>
      </c>
      <c r="B68" s="299"/>
      <c r="C68" s="299"/>
      <c r="D68" s="299"/>
      <c r="E68" s="299"/>
      <c r="F68" s="215"/>
    </row>
    <row r="69" spans="1:6" ht="17.25" customHeight="1" x14ac:dyDescent="0.25">
      <c r="A69" s="299">
        <v>68</v>
      </c>
      <c r="B69" s="299"/>
      <c r="C69" s="299"/>
      <c r="D69" s="299"/>
      <c r="E69" s="299"/>
      <c r="F69" s="215"/>
    </row>
    <row r="70" spans="1:6" ht="17.25" customHeight="1" x14ac:dyDescent="0.25">
      <c r="A70" s="299">
        <v>69</v>
      </c>
      <c r="B70" s="299"/>
      <c r="C70" s="299"/>
      <c r="D70" s="299"/>
      <c r="E70" s="299"/>
      <c r="F70" s="215"/>
    </row>
    <row r="71" spans="1:6" ht="17.25" customHeight="1" x14ac:dyDescent="0.25">
      <c r="A71" s="299">
        <v>70</v>
      </c>
      <c r="B71" s="299"/>
      <c r="C71" s="299"/>
      <c r="D71" s="299"/>
      <c r="E71" s="299"/>
      <c r="F71" s="215"/>
    </row>
    <row r="72" spans="1:6" ht="17.25" customHeight="1" x14ac:dyDescent="0.25">
      <c r="A72" s="299">
        <v>71</v>
      </c>
      <c r="B72" s="299"/>
      <c r="C72" s="299"/>
      <c r="D72" s="299"/>
      <c r="E72" s="299"/>
      <c r="F72" s="215"/>
    </row>
    <row r="73" spans="1:6" ht="17.25" customHeight="1" x14ac:dyDescent="0.25">
      <c r="A73" s="299">
        <v>72</v>
      </c>
      <c r="B73" s="299"/>
      <c r="C73" s="299"/>
      <c r="D73" s="299"/>
      <c r="E73" s="299"/>
      <c r="F73" s="215"/>
    </row>
    <row r="74" spans="1:6" ht="17.25" customHeight="1" x14ac:dyDescent="0.25">
      <c r="A74" s="299">
        <v>73</v>
      </c>
      <c r="B74" s="299"/>
      <c r="C74" s="299"/>
      <c r="D74" s="299"/>
      <c r="E74" s="299"/>
      <c r="F74" s="215"/>
    </row>
    <row r="75" spans="1:6" ht="17.25" customHeight="1" x14ac:dyDescent="0.25">
      <c r="A75" s="299">
        <v>74</v>
      </c>
      <c r="B75" s="299"/>
      <c r="C75" s="299"/>
      <c r="D75" s="299"/>
      <c r="E75" s="299"/>
      <c r="F75" s="215"/>
    </row>
    <row r="76" spans="1:6" ht="17.25" customHeight="1" x14ac:dyDescent="0.25">
      <c r="A76" s="299">
        <v>75</v>
      </c>
      <c r="B76" s="299"/>
      <c r="C76" s="299"/>
      <c r="D76" s="299"/>
      <c r="E76" s="299"/>
      <c r="F76" s="215"/>
    </row>
    <row r="77" spans="1:6" ht="17.25" customHeight="1" x14ac:dyDescent="0.25">
      <c r="A77" s="299">
        <v>76</v>
      </c>
      <c r="B77" s="299"/>
      <c r="C77" s="299"/>
      <c r="D77" s="299"/>
      <c r="E77" s="299"/>
      <c r="F77" s="215"/>
    </row>
    <row r="78" spans="1:6" ht="17.25" customHeight="1" x14ac:dyDescent="0.25">
      <c r="A78" s="299">
        <v>77</v>
      </c>
      <c r="B78" s="299"/>
      <c r="C78" s="299"/>
      <c r="D78" s="299"/>
      <c r="E78" s="299"/>
      <c r="F78" s="215"/>
    </row>
    <row r="79" spans="1:6" ht="17.25" customHeight="1" x14ac:dyDescent="0.25">
      <c r="A79" s="299">
        <v>78</v>
      </c>
      <c r="B79" s="299"/>
      <c r="C79" s="299"/>
      <c r="D79" s="299"/>
      <c r="E79" s="299"/>
      <c r="F79" s="215"/>
    </row>
    <row r="80" spans="1:6" ht="17.25" customHeight="1" x14ac:dyDescent="0.25">
      <c r="A80" s="299">
        <v>79</v>
      </c>
      <c r="B80" s="299"/>
      <c r="C80" s="299"/>
      <c r="D80" s="299"/>
      <c r="E80" s="299"/>
      <c r="F80" s="215"/>
    </row>
    <row r="81" spans="1:6" ht="17.25" customHeight="1" x14ac:dyDescent="0.25">
      <c r="A81" s="299">
        <v>80</v>
      </c>
      <c r="B81" s="299"/>
      <c r="C81" s="299"/>
      <c r="D81" s="299"/>
      <c r="E81" s="299"/>
      <c r="F81" s="215"/>
    </row>
    <row r="82" spans="1:6" ht="17.25" customHeight="1" x14ac:dyDescent="0.25">
      <c r="A82" s="299">
        <v>81</v>
      </c>
      <c r="B82" s="299"/>
      <c r="C82" s="299"/>
      <c r="D82" s="299"/>
      <c r="E82" s="299"/>
      <c r="F82" s="215"/>
    </row>
    <row r="83" spans="1:6" ht="17.25" customHeight="1" x14ac:dyDescent="0.25">
      <c r="A83" s="299">
        <v>82</v>
      </c>
      <c r="B83" s="299"/>
      <c r="C83" s="299"/>
      <c r="D83" s="299"/>
      <c r="E83" s="299"/>
      <c r="F83" s="215"/>
    </row>
    <row r="84" spans="1:6" ht="17.25" customHeight="1" x14ac:dyDescent="0.25">
      <c r="A84" s="299">
        <v>83</v>
      </c>
      <c r="B84" s="299"/>
      <c r="C84" s="299"/>
      <c r="D84" s="299"/>
      <c r="E84" s="299"/>
      <c r="F84" s="215"/>
    </row>
    <row r="85" spans="1:6" ht="17.25" customHeight="1" x14ac:dyDescent="0.25">
      <c r="A85" s="299"/>
      <c r="B85" s="299"/>
      <c r="C85" s="299"/>
      <c r="D85" s="299"/>
      <c r="E85" s="299"/>
      <c r="F85" s="215"/>
    </row>
    <row r="86" spans="1:6" ht="17.25" customHeight="1" x14ac:dyDescent="0.25">
      <c r="A86" s="299"/>
      <c r="B86" s="299"/>
      <c r="C86" s="299"/>
      <c r="D86" s="299"/>
      <c r="E86" s="299"/>
    </row>
    <row r="87" spans="1:6" ht="17.25" customHeight="1" x14ac:dyDescent="0.25">
      <c r="A87" s="299"/>
      <c r="B87" s="299"/>
      <c r="C87" s="299"/>
      <c r="D87" s="299"/>
      <c r="E87" s="299"/>
    </row>
    <row r="88" spans="1:6" ht="17.25" customHeight="1" x14ac:dyDescent="0.25">
      <c r="A88" s="299"/>
      <c r="B88" s="299"/>
      <c r="C88" s="299"/>
      <c r="D88" s="299"/>
      <c r="E88" s="299"/>
    </row>
    <row r="89" spans="1:6" ht="17.25" customHeight="1" x14ac:dyDescent="0.25">
      <c r="A89" s="299"/>
      <c r="B89" s="299"/>
      <c r="C89" s="299"/>
      <c r="D89" s="299"/>
      <c r="E89" s="299"/>
    </row>
    <row r="90" spans="1:6" ht="17.25" customHeight="1" x14ac:dyDescent="0.25">
      <c r="A90" s="299"/>
      <c r="B90" s="299"/>
      <c r="C90" s="299"/>
      <c r="D90" s="299"/>
      <c r="E90" s="299"/>
    </row>
    <row r="91" spans="1:6" ht="17.25" customHeight="1" x14ac:dyDescent="0.25">
      <c r="A91" s="299"/>
      <c r="B91" s="299"/>
      <c r="C91" s="299"/>
      <c r="D91" s="299"/>
      <c r="E91" s="299"/>
    </row>
    <row r="92" spans="1:6" ht="17.25" customHeight="1" x14ac:dyDescent="0.25">
      <c r="A92" s="299"/>
      <c r="B92" s="299"/>
      <c r="C92" s="299"/>
      <c r="D92" s="299"/>
      <c r="E92" s="299"/>
    </row>
    <row r="93" spans="1:6" ht="17.25" customHeight="1" x14ac:dyDescent="0.25">
      <c r="A93" s="299"/>
      <c r="B93" s="299"/>
      <c r="C93" s="299"/>
      <c r="D93" s="299"/>
      <c r="E93" s="299"/>
    </row>
    <row r="94" spans="1:6" ht="17.25" customHeight="1" x14ac:dyDescent="0.25">
      <c r="A94" s="299"/>
      <c r="B94" s="299"/>
      <c r="C94" s="299"/>
      <c r="D94" s="299"/>
      <c r="E94" s="299"/>
    </row>
    <row r="95" spans="1:6" ht="17.25" customHeight="1" x14ac:dyDescent="0.25">
      <c r="A95" s="299"/>
      <c r="B95" s="299"/>
      <c r="C95" s="299"/>
      <c r="D95" s="299"/>
      <c r="E95" s="299"/>
    </row>
    <row r="96" spans="1:6" ht="17.25" customHeight="1" x14ac:dyDescent="0.25">
      <c r="A96" s="299"/>
      <c r="B96" s="299"/>
      <c r="C96" s="299"/>
      <c r="D96" s="299"/>
      <c r="E96" s="299"/>
    </row>
    <row r="97" spans="1:5" ht="17.25" customHeight="1" x14ac:dyDescent="0.25">
      <c r="A97" s="299"/>
      <c r="B97" s="299"/>
      <c r="C97" s="299"/>
      <c r="D97" s="299"/>
      <c r="E97" s="299"/>
    </row>
    <row r="98" spans="1:5" ht="17.25" customHeight="1" x14ac:dyDescent="0.25">
      <c r="A98" s="299"/>
      <c r="B98" s="299"/>
      <c r="C98" s="299"/>
      <c r="D98" s="299"/>
      <c r="E98" s="299"/>
    </row>
    <row r="99" spans="1:5" ht="17.25" customHeight="1" x14ac:dyDescent="0.25">
      <c r="A99" s="299"/>
      <c r="B99" s="299"/>
      <c r="C99" s="299"/>
      <c r="D99" s="299"/>
      <c r="E99" s="299"/>
    </row>
    <row r="100" spans="1:5" ht="17.25" customHeight="1" x14ac:dyDescent="0.25">
      <c r="A100" s="299"/>
      <c r="B100" s="299"/>
      <c r="C100" s="299"/>
      <c r="D100" s="299"/>
      <c r="E100" s="299"/>
    </row>
    <row r="101" spans="1:5" ht="17.25" customHeight="1" x14ac:dyDescent="0.25"/>
    <row r="102" spans="1:5" ht="17.25" customHeight="1" x14ac:dyDescent="0.25"/>
    <row r="103" spans="1:5" ht="17.25" customHeight="1" x14ac:dyDescent="0.25"/>
    <row r="104" spans="1:5" ht="17.25" customHeight="1" x14ac:dyDescent="0.25"/>
    <row r="105" spans="1:5" ht="17.25" customHeight="1" x14ac:dyDescent="0.25"/>
    <row r="106" spans="1:5" ht="17.25" customHeight="1" x14ac:dyDescent="0.25"/>
    <row r="107" spans="1:5" ht="17.25" customHeight="1" x14ac:dyDescent="0.25"/>
    <row r="108" spans="1:5" ht="17.25" customHeight="1" x14ac:dyDescent="0.25"/>
    <row r="109" spans="1:5" ht="17.25" customHeight="1" x14ac:dyDescent="0.25"/>
    <row r="115" ht="33.75" customHeight="1" x14ac:dyDescent="0.25"/>
  </sheetData>
  <mergeCells count="5">
    <mergeCell ref="D13:D15"/>
    <mergeCell ref="A1:F1"/>
    <mergeCell ref="F3:F9"/>
    <mergeCell ref="F10:F19"/>
    <mergeCell ref="F20:F30"/>
  </mergeCells>
  <conditionalFormatting sqref="B3">
    <cfRule type="duplicateValues" dxfId="46" priority="54"/>
    <cfRule type="duplicateValues" dxfId="45" priority="53"/>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7" priority="13">
      <formula>#REF!="NH"</formula>
    </cfRule>
  </conditionalFormatting>
  <conditionalFormatting sqref="B19">
    <cfRule type="expression" dxfId="36" priority="9">
      <formula>#REF!="NH"</formula>
    </cfRule>
  </conditionalFormatting>
  <conditionalFormatting sqref="B20">
    <cfRule type="duplicateValues" dxfId="35" priority="7"/>
    <cfRule type="duplicateValues" dxfId="34" priority="6"/>
    <cfRule type="duplicateValues" dxfId="33" priority="8"/>
  </conditionalFormatting>
  <conditionalFormatting sqref="B21:B22">
    <cfRule type="expression" dxfId="32" priority="1">
      <formula>#REF!="NH"</formula>
    </cfRule>
  </conditionalFormatting>
  <conditionalFormatting sqref="B6:C6">
    <cfRule type="duplicateValues" dxfId="31" priority="37"/>
    <cfRule type="duplicateValues" dxfId="30" priority="38"/>
  </conditionalFormatting>
  <conditionalFormatting sqref="B18:C18">
    <cfRule type="duplicateValues" dxfId="29" priority="10"/>
  </conditionalFormatting>
  <conditionalFormatting sqref="C3">
    <cfRule type="duplicateValues" dxfId="28" priority="48"/>
    <cfRule type="duplicateValues" dxfId="27" priority="49"/>
    <cfRule type="duplicateValues" dxfId="26" priority="50"/>
    <cfRule type="duplicateValues" dxfId="25" priority="51"/>
    <cfRule type="duplicateValues" dxfId="24" priority="52"/>
  </conditionalFormatting>
  <conditionalFormatting sqref="C4">
    <cfRule type="duplicateValues" dxfId="23" priority="45"/>
    <cfRule type="duplicateValues" dxfId="22" priority="46"/>
    <cfRule type="duplicateValues" dxfId="21" priority="44"/>
  </conditionalFormatting>
  <conditionalFormatting sqref="C5">
    <cfRule type="duplicateValues" dxfId="20" priority="41"/>
    <cfRule type="duplicateValues" dxfId="19" priority="42"/>
    <cfRule type="duplicateValues" dxfId="18" priority="43"/>
  </conditionalFormatting>
  <conditionalFormatting sqref="C6">
    <cfRule type="duplicateValues" dxfId="17" priority="39"/>
  </conditionalFormatting>
  <conditionalFormatting sqref="C7">
    <cfRule type="duplicateValues" dxfId="16" priority="33"/>
    <cfRule type="duplicateValues" dxfId="15" priority="34"/>
    <cfRule type="duplicateValues" dxfId="14" priority="35"/>
  </conditionalFormatting>
  <conditionalFormatting sqref="C10">
    <cfRule type="duplicateValues" dxfId="13" priority="26"/>
    <cfRule type="duplicateValues" dxfId="12" priority="25"/>
    <cfRule type="duplicateValues" dxfId="11" priority="24"/>
  </conditionalFormatting>
  <conditionalFormatting sqref="C11">
    <cfRule type="duplicateValues" dxfId="10" priority="22"/>
    <cfRule type="duplicateValues" dxfId="9" priority="21"/>
    <cfRule type="duplicateValues" dxfId="8" priority="20"/>
  </conditionalFormatting>
  <conditionalFormatting sqref="C16">
    <cfRule type="duplicateValues" dxfId="7" priority="15"/>
    <cfRule type="duplicateValues" dxfId="6" priority="16"/>
    <cfRule type="duplicateValues" dxfId="5" priority="17"/>
  </conditionalFormatting>
  <conditionalFormatting sqref="C18">
    <cfRule type="duplicateValues" dxfId="4" priority="11"/>
    <cfRule type="duplicateValues" dxfId="3" priority="12"/>
  </conditionalFormatting>
  <conditionalFormatting sqref="C20">
    <cfRule type="duplicateValues" dxfId="2" priority="3"/>
    <cfRule type="duplicateValues" dxfId="1" priority="4"/>
    <cfRule type="duplicateValues" dxfId="0"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140625" defaultRowHeight="13.5" x14ac:dyDescent="0.25"/>
  <cols>
    <col min="1" max="16384" width="9.140625" style="3"/>
  </cols>
  <sheetData>
    <row r="3" spans="2:2" x14ac:dyDescent="0.25">
      <c r="B3" s="3" t="s">
        <v>557</v>
      </c>
    </row>
    <row r="4" spans="2:2" ht="16.5" customHeight="1" x14ac:dyDescent="0.25">
      <c r="B4" s="23" t="s">
        <v>558</v>
      </c>
    </row>
    <row r="5" spans="2:2" ht="16.5" customHeight="1" x14ac:dyDescent="0.25">
      <c r="B5" s="23" t="s">
        <v>559</v>
      </c>
    </row>
    <row r="6" spans="2:2" ht="16.5" customHeight="1" x14ac:dyDescent="0.25">
      <c r="B6" s="23" t="s">
        <v>560</v>
      </c>
    </row>
    <row r="7" spans="2:2" ht="16.5" customHeight="1" x14ac:dyDescent="0.25">
      <c r="B7" s="23" t="s">
        <v>561</v>
      </c>
    </row>
    <row r="8" spans="2:2" ht="16.5" customHeight="1" x14ac:dyDescent="0.25">
      <c r="B8" s="3" t="s">
        <v>562</v>
      </c>
    </row>
  </sheetData>
  <pageMargins left="0.7" right="0.7" top="0.75" bottom="0.75" header="0.3" footer="0.3"/>
  <headerFooter>
    <oddFooter>&amp;C_x000D_&amp;1#&amp;"Calibri"&amp;12&amp;K000000 Public</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140625" defaultRowHeight="15" x14ac:dyDescent="0.25"/>
  <cols>
    <col min="1" max="1" width="19.5703125" style="36" bestFit="1" customWidth="1"/>
    <col min="2" max="3" width="12" style="36" customWidth="1"/>
    <col min="4" max="4" width="103.140625" style="36" bestFit="1" customWidth="1"/>
    <col min="5" max="5" width="22.85546875" style="36" bestFit="1" customWidth="1"/>
    <col min="6" max="16384" width="9.140625" style="36"/>
  </cols>
  <sheetData>
    <row r="1" spans="1:5" ht="21.75" customHeight="1" x14ac:dyDescent="0.25">
      <c r="A1" s="35" t="s">
        <v>563</v>
      </c>
      <c r="B1" s="35" t="s">
        <v>35</v>
      </c>
      <c r="C1" s="35" t="s">
        <v>564</v>
      </c>
      <c r="D1" s="35" t="s">
        <v>565</v>
      </c>
      <c r="E1" s="35" t="s">
        <v>566</v>
      </c>
    </row>
    <row r="2" spans="1:5" ht="21.75" customHeight="1" x14ac:dyDescent="0.25">
      <c r="A2" s="538" t="s">
        <v>567</v>
      </c>
      <c r="B2" s="37">
        <v>1</v>
      </c>
      <c r="C2" s="37" t="s">
        <v>568</v>
      </c>
      <c r="D2" s="38" t="s">
        <v>569</v>
      </c>
      <c r="E2" s="539" t="s">
        <v>570</v>
      </c>
    </row>
    <row r="3" spans="1:5" ht="21.75" customHeight="1" x14ac:dyDescent="0.25">
      <c r="A3" s="538"/>
      <c r="B3" s="37">
        <v>2</v>
      </c>
      <c r="C3" s="37" t="s">
        <v>571</v>
      </c>
      <c r="D3" s="38" t="s">
        <v>572</v>
      </c>
      <c r="E3" s="540"/>
    </row>
    <row r="4" spans="1:5" ht="21.75" customHeight="1" x14ac:dyDescent="0.25">
      <c r="A4" s="538"/>
      <c r="B4" s="37">
        <v>3</v>
      </c>
      <c r="C4" s="37" t="s">
        <v>573</v>
      </c>
      <c r="D4" s="38" t="s">
        <v>574</v>
      </c>
      <c r="E4" s="540"/>
    </row>
    <row r="5" spans="1:5" ht="21.75" customHeight="1" x14ac:dyDescent="0.25">
      <c r="A5" s="538"/>
      <c r="B5" s="37">
        <v>4</v>
      </c>
      <c r="C5" s="37" t="s">
        <v>575</v>
      </c>
      <c r="D5" s="38" t="s">
        <v>576</v>
      </c>
      <c r="E5" s="540"/>
    </row>
    <row r="6" spans="1:5" ht="21.75" customHeight="1" x14ac:dyDescent="0.25">
      <c r="A6" s="538"/>
      <c r="B6" s="37">
        <v>5</v>
      </c>
      <c r="C6" s="37" t="s">
        <v>577</v>
      </c>
      <c r="D6" s="39" t="s">
        <v>578</v>
      </c>
      <c r="E6" s="540"/>
    </row>
    <row r="7" spans="1:5" ht="21.75" customHeight="1" x14ac:dyDescent="0.25">
      <c r="A7" s="538"/>
      <c r="B7" s="37">
        <v>6</v>
      </c>
      <c r="C7" s="37" t="s">
        <v>579</v>
      </c>
      <c r="D7" s="38" t="s">
        <v>580</v>
      </c>
      <c r="E7" s="540"/>
    </row>
    <row r="8" spans="1:5" ht="21.75" customHeight="1" x14ac:dyDescent="0.25">
      <c r="A8" s="538"/>
      <c r="B8" s="37">
        <v>7</v>
      </c>
      <c r="C8" s="40" t="s">
        <v>581</v>
      </c>
      <c r="D8" s="38" t="s">
        <v>582</v>
      </c>
      <c r="E8" s="540"/>
    </row>
    <row r="9" spans="1:5" ht="21.75" customHeight="1" x14ac:dyDescent="0.25">
      <c r="A9" s="541" t="s">
        <v>583</v>
      </c>
      <c r="B9" s="41">
        <v>8</v>
      </c>
      <c r="C9" s="42" t="s">
        <v>584</v>
      </c>
      <c r="D9" s="43" t="s">
        <v>585</v>
      </c>
      <c r="E9" s="542" t="s">
        <v>586</v>
      </c>
    </row>
    <row r="10" spans="1:5" ht="21.75" customHeight="1" x14ac:dyDescent="0.25">
      <c r="A10" s="541"/>
      <c r="B10" s="41">
        <v>9</v>
      </c>
      <c r="C10" s="41" t="s">
        <v>587</v>
      </c>
      <c r="D10" s="43" t="s">
        <v>588</v>
      </c>
      <c r="E10" s="543"/>
    </row>
    <row r="11" spans="1:5" ht="21.75" customHeight="1" x14ac:dyDescent="0.25">
      <c r="A11" s="541"/>
      <c r="B11" s="41">
        <v>10</v>
      </c>
      <c r="C11" s="41" t="s">
        <v>589</v>
      </c>
      <c r="D11" s="43" t="s">
        <v>590</v>
      </c>
      <c r="E11" s="543"/>
    </row>
    <row r="12" spans="1:5" ht="21.75" customHeight="1" x14ac:dyDescent="0.25">
      <c r="A12" s="541"/>
      <c r="B12" s="41">
        <v>11</v>
      </c>
      <c r="C12" s="41" t="s">
        <v>591</v>
      </c>
      <c r="D12" s="43" t="s">
        <v>592</v>
      </c>
      <c r="E12" s="543"/>
    </row>
    <row r="13" spans="1:5" ht="21.75" customHeight="1" x14ac:dyDescent="0.25">
      <c r="A13" s="541"/>
      <c r="B13" s="41">
        <v>12</v>
      </c>
      <c r="C13" s="41" t="s">
        <v>593</v>
      </c>
      <c r="D13" s="43" t="s">
        <v>594</v>
      </c>
      <c r="E13" s="543"/>
    </row>
    <row r="14" spans="1:5" ht="21.75" customHeight="1" x14ac:dyDescent="0.25">
      <c r="A14" s="544" t="s">
        <v>595</v>
      </c>
      <c r="B14" s="44">
        <v>13</v>
      </c>
      <c r="C14" s="45" t="s">
        <v>596</v>
      </c>
      <c r="D14" s="46" t="s">
        <v>597</v>
      </c>
      <c r="E14" s="545" t="s">
        <v>598</v>
      </c>
    </row>
    <row r="15" spans="1:5" ht="21.75" customHeight="1" x14ac:dyDescent="0.25">
      <c r="A15" s="544"/>
      <c r="B15" s="44">
        <v>14</v>
      </c>
      <c r="C15" s="44" t="s">
        <v>599</v>
      </c>
      <c r="D15" s="46" t="s">
        <v>600</v>
      </c>
      <c r="E15" s="545"/>
    </row>
    <row r="16" spans="1:5" ht="21.75" customHeight="1" x14ac:dyDescent="0.25">
      <c r="A16" s="544"/>
      <c r="B16" s="44">
        <v>15</v>
      </c>
      <c r="C16" s="44" t="s">
        <v>601</v>
      </c>
      <c r="D16" s="46" t="s">
        <v>602</v>
      </c>
      <c r="E16" s="545"/>
    </row>
    <row r="17" spans="1:5" ht="21.75" customHeight="1" x14ac:dyDescent="0.25">
      <c r="A17" s="544"/>
      <c r="B17" s="44">
        <v>16</v>
      </c>
      <c r="C17" s="44" t="s">
        <v>603</v>
      </c>
      <c r="D17" s="46" t="s">
        <v>604</v>
      </c>
      <c r="E17" s="545"/>
    </row>
    <row r="18" spans="1:5" ht="21.75" customHeight="1" x14ac:dyDescent="0.25">
      <c r="A18" s="544"/>
      <c r="B18" s="44">
        <v>17</v>
      </c>
      <c r="C18" s="44" t="s">
        <v>605</v>
      </c>
      <c r="D18" s="46" t="s">
        <v>606</v>
      </c>
      <c r="E18" s="545"/>
    </row>
    <row r="19" spans="1:5" ht="21.75" customHeight="1" x14ac:dyDescent="0.25">
      <c r="A19" s="544"/>
      <c r="B19" s="44">
        <v>18</v>
      </c>
      <c r="C19" s="44" t="s">
        <v>607</v>
      </c>
      <c r="D19" s="46" t="s">
        <v>608</v>
      </c>
      <c r="E19" s="545"/>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E8F8AE87-7311-4EAF-AB6A-172A62144F19}">
  <ds:schemaRefs>
    <ds:schemaRef ds:uri="http://schemas.microsoft.com/office/2006/metadata/properties"/>
    <ds:schemaRef ds:uri="a564ec6c-dd2f-4ddf-98dd-e1f144c2cc48"/>
    <ds:schemaRef ds:uri="http://www.w3.org/XML/1998/namespace"/>
    <ds:schemaRef ds:uri="http://purl.org/dc/elements/1.1/"/>
    <ds:schemaRef ds:uri="http://schemas.microsoft.com/office/2006/documentManagement/types"/>
    <ds:schemaRef ds:uri="http://schemas.openxmlformats.org/package/2006/metadata/core-properties"/>
    <ds:schemaRef ds:uri="http://purl.org/dc/dcmitype/"/>
    <ds:schemaRef ds:uri="http://schemas.microsoft.com/office/infopath/2007/PartnerControls"/>
    <ds:schemaRef ds:uri="02fb2a41-be81-40d8-b6af-2c77f507163a"/>
    <ds:schemaRef ds:uri="http://purl.org/dc/te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monitoring (2)</vt:lpstr>
      <vt:lpstr>monitoring</vt:lpstr>
      <vt:lpstr>employee list</vt:lpstr>
      <vt:lpstr>Working shift</vt:lpstr>
      <vt:lpstr>Sheet1</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PVN Shiftb</cp:lastModifiedBy>
  <cp:revision/>
  <dcterms:created xsi:type="dcterms:W3CDTF">2015-06-05T18:17:20Z</dcterms:created>
  <dcterms:modified xsi:type="dcterms:W3CDTF">2026-07-22T00:19:19Z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