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TME_RPG\"/>
    </mc:Choice>
  </mc:AlternateContent>
  <bookViews>
    <workbookView xWindow="0" yWindow="0" windowWidth="18765" windowHeight="9960" tabRatio="834" firstSheet="1" activeTab="4"/>
  </bookViews>
  <sheets>
    <sheet name="Area Progression" sheetId="1" r:id="rId1"/>
    <sheet name="Base Stat Progression" sheetId="2" r:id="rId2"/>
    <sheet name="Item Stat Progression" sheetId="3" r:id="rId3"/>
    <sheet name="Composite Stats" sheetId="5" r:id="rId4"/>
    <sheet name="Enemy Stats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7" l="1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3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K4" i="7"/>
  <c r="L4" i="7"/>
  <c r="K5" i="7"/>
  <c r="L5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30" i="7"/>
  <c r="L30" i="7"/>
  <c r="K31" i="7"/>
  <c r="L31" i="7"/>
  <c r="K32" i="7"/>
  <c r="L32" i="7"/>
  <c r="K33" i="7"/>
  <c r="L33" i="7"/>
  <c r="K34" i="7"/>
  <c r="L34" i="7"/>
  <c r="K35" i="7"/>
  <c r="L35" i="7"/>
  <c r="K36" i="7"/>
  <c r="L36" i="7"/>
  <c r="K37" i="7"/>
  <c r="L37" i="7"/>
  <c r="K38" i="7"/>
  <c r="L38" i="7"/>
  <c r="K39" i="7"/>
  <c r="L39" i="7"/>
  <c r="K40" i="7"/>
  <c r="L40" i="7"/>
  <c r="K41" i="7"/>
  <c r="L41" i="7"/>
  <c r="K42" i="7"/>
  <c r="L42" i="7"/>
  <c r="K43" i="7"/>
  <c r="L43" i="7"/>
  <c r="K44" i="7"/>
  <c r="L44" i="7"/>
  <c r="K45" i="7"/>
  <c r="L45" i="7"/>
  <c r="K46" i="7"/>
  <c r="L46" i="7"/>
  <c r="K47" i="7"/>
  <c r="L47" i="7"/>
  <c r="K48" i="7"/>
  <c r="L48" i="7"/>
  <c r="K49" i="7"/>
  <c r="L49" i="7"/>
  <c r="K50" i="7"/>
  <c r="L50" i="7"/>
  <c r="K51" i="7"/>
  <c r="L51" i="7"/>
  <c r="K52" i="7"/>
  <c r="L52" i="7"/>
  <c r="K53" i="7"/>
  <c r="L53" i="7"/>
  <c r="L3" i="7"/>
  <c r="K3" i="7"/>
  <c r="J3" i="7"/>
  <c r="I4" i="7"/>
  <c r="J4" i="7"/>
  <c r="I5" i="7"/>
  <c r="J5" i="7"/>
  <c r="I6" i="7"/>
  <c r="J6" i="7"/>
  <c r="I7" i="7"/>
  <c r="J7" i="7"/>
  <c r="I8" i="7"/>
  <c r="J8" i="7"/>
  <c r="I9" i="7"/>
  <c r="J9" i="7"/>
  <c r="I10" i="7"/>
  <c r="J10" i="7"/>
  <c r="I11" i="7"/>
  <c r="J11" i="7"/>
  <c r="I12" i="7"/>
  <c r="J12" i="7"/>
  <c r="I13" i="7"/>
  <c r="J13" i="7"/>
  <c r="I14" i="7"/>
  <c r="J14" i="7"/>
  <c r="I15" i="7"/>
  <c r="J15" i="7"/>
  <c r="I16" i="7"/>
  <c r="J16" i="7"/>
  <c r="I17" i="7"/>
  <c r="J17" i="7"/>
  <c r="I18" i="7"/>
  <c r="J18" i="7"/>
  <c r="I19" i="7"/>
  <c r="J19" i="7"/>
  <c r="I20" i="7"/>
  <c r="J20" i="7"/>
  <c r="I21" i="7"/>
  <c r="J21" i="7"/>
  <c r="I22" i="7"/>
  <c r="J22" i="7"/>
  <c r="I23" i="7"/>
  <c r="J23" i="7"/>
  <c r="I24" i="7"/>
  <c r="J24" i="7"/>
  <c r="I25" i="7"/>
  <c r="J25" i="7"/>
  <c r="I26" i="7"/>
  <c r="J26" i="7"/>
  <c r="I27" i="7"/>
  <c r="J27" i="7"/>
  <c r="I28" i="7"/>
  <c r="J28" i="7"/>
  <c r="I29" i="7"/>
  <c r="J29" i="7"/>
  <c r="I30" i="7"/>
  <c r="J30" i="7"/>
  <c r="I31" i="7"/>
  <c r="J31" i="7"/>
  <c r="I32" i="7"/>
  <c r="J32" i="7"/>
  <c r="I33" i="7"/>
  <c r="J33" i="7"/>
  <c r="I34" i="7"/>
  <c r="J34" i="7"/>
  <c r="I35" i="7"/>
  <c r="J35" i="7"/>
  <c r="I36" i="7"/>
  <c r="J36" i="7"/>
  <c r="I37" i="7"/>
  <c r="J37" i="7"/>
  <c r="I38" i="7"/>
  <c r="J38" i="7"/>
  <c r="I39" i="7"/>
  <c r="J39" i="7"/>
  <c r="I40" i="7"/>
  <c r="J40" i="7"/>
  <c r="I41" i="7"/>
  <c r="J41" i="7"/>
  <c r="I42" i="7"/>
  <c r="J42" i="7"/>
  <c r="I43" i="7"/>
  <c r="J43" i="7"/>
  <c r="I44" i="7"/>
  <c r="J44" i="7"/>
  <c r="I45" i="7"/>
  <c r="J45" i="7"/>
  <c r="I46" i="7"/>
  <c r="J46" i="7"/>
  <c r="I47" i="7"/>
  <c r="J47" i="7"/>
  <c r="I48" i="7"/>
  <c r="J48" i="7"/>
  <c r="I49" i="7"/>
  <c r="J49" i="7"/>
  <c r="I50" i="7"/>
  <c r="J50" i="7"/>
  <c r="I51" i="7"/>
  <c r="J51" i="7"/>
  <c r="I52" i="7"/>
  <c r="J52" i="7"/>
  <c r="I53" i="7"/>
  <c r="J53" i="7"/>
  <c r="I3" i="7"/>
  <c r="P23" i="7"/>
  <c r="M53" i="7" l="1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F4" i="5" l="1"/>
  <c r="J4" i="5"/>
  <c r="N4" i="5"/>
  <c r="C3" i="5"/>
  <c r="D3" i="5"/>
  <c r="E3" i="5"/>
  <c r="F3" i="5"/>
  <c r="G3" i="5"/>
  <c r="H3" i="5"/>
  <c r="I3" i="5"/>
  <c r="J3" i="5"/>
  <c r="K3" i="5"/>
  <c r="L3" i="5"/>
  <c r="M3" i="5"/>
  <c r="N3" i="5"/>
  <c r="B3" i="5"/>
  <c r="N11" i="3"/>
  <c r="N14" i="3" s="1"/>
  <c r="N15" i="3" s="1"/>
  <c r="M11" i="3"/>
  <c r="M14" i="3" s="1"/>
  <c r="M15" i="3" s="1"/>
  <c r="L11" i="3"/>
  <c r="L14" i="3" s="1"/>
  <c r="L15" i="3" s="1"/>
  <c r="K11" i="3"/>
  <c r="K14" i="3" s="1"/>
  <c r="K15" i="3" s="1"/>
  <c r="J11" i="3"/>
  <c r="J14" i="3" s="1"/>
  <c r="J15" i="3" s="1"/>
  <c r="I11" i="3"/>
  <c r="I14" i="3" s="1"/>
  <c r="I15" i="3" s="1"/>
  <c r="H11" i="3"/>
  <c r="H14" i="3" s="1"/>
  <c r="H15" i="3" s="1"/>
  <c r="G11" i="3"/>
  <c r="G14" i="3" s="1"/>
  <c r="G15" i="3" s="1"/>
  <c r="F11" i="3"/>
  <c r="F14" i="3" s="1"/>
  <c r="F15" i="3" s="1"/>
  <c r="E11" i="3"/>
  <c r="E14" i="3" s="1"/>
  <c r="E15" i="3" s="1"/>
  <c r="D11" i="3"/>
  <c r="D14" i="3" s="1"/>
  <c r="D15" i="3" s="1"/>
  <c r="C11" i="3"/>
  <c r="C14" i="3" s="1"/>
  <c r="C15" i="3" s="1"/>
  <c r="B11" i="3"/>
  <c r="B14" i="3" s="1"/>
  <c r="B15" i="3" s="1"/>
  <c r="E13" i="2"/>
  <c r="M3" i="2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B3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C3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E3" i="2"/>
  <c r="E6" i="2" s="1"/>
  <c r="E7" i="2" s="1"/>
  <c r="E8" i="2" s="1"/>
  <c r="E9" i="2" s="1"/>
  <c r="E10" i="2" s="1"/>
  <c r="E11" i="2" s="1"/>
  <c r="E12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F3" i="2"/>
  <c r="G3" i="2"/>
  <c r="H3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I3" i="2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J3" i="2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K3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N3" i="2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L3" i="2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F6" i="2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G6" i="2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D3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8" i="2"/>
  <c r="B57" i="2"/>
  <c r="B58" i="2" s="1"/>
  <c r="C57" i="2"/>
  <c r="C58" i="2" s="1"/>
  <c r="M16" i="3" l="1"/>
  <c r="M5" i="5"/>
  <c r="B16" i="3"/>
  <c r="B5" i="5"/>
  <c r="F16" i="3"/>
  <c r="F5" i="5"/>
  <c r="J16" i="3"/>
  <c r="J5" i="5"/>
  <c r="N16" i="3"/>
  <c r="N5" i="5"/>
  <c r="M4" i="5"/>
  <c r="I4" i="5"/>
  <c r="E4" i="5"/>
  <c r="I16" i="3"/>
  <c r="I5" i="5"/>
  <c r="C16" i="3"/>
  <c r="C5" i="5"/>
  <c r="G16" i="3"/>
  <c r="G5" i="5"/>
  <c r="K16" i="3"/>
  <c r="K5" i="5"/>
  <c r="L4" i="5"/>
  <c r="H4" i="5"/>
  <c r="D4" i="5"/>
  <c r="E16" i="3"/>
  <c r="E5" i="5"/>
  <c r="D16" i="3"/>
  <c r="D5" i="5"/>
  <c r="H16" i="3"/>
  <c r="H5" i="5"/>
  <c r="L16" i="3"/>
  <c r="L5" i="5"/>
  <c r="B4" i="5"/>
  <c r="K4" i="5"/>
  <c r="G4" i="5"/>
  <c r="C4" i="5"/>
  <c r="M29" i="2"/>
  <c r="M30" i="2" s="1"/>
  <c r="M31" i="2" s="1"/>
  <c r="M32" i="2" s="1"/>
  <c r="M33" i="2" s="1"/>
  <c r="M34" i="2" s="1"/>
  <c r="M35" i="2" s="1"/>
  <c r="M36" i="2" s="1"/>
  <c r="C17" i="3" l="1"/>
  <c r="C6" i="5"/>
  <c r="L17" i="3"/>
  <c r="L6" i="5"/>
  <c r="D17" i="3"/>
  <c r="D6" i="5"/>
  <c r="J17" i="3"/>
  <c r="J6" i="5"/>
  <c r="B17" i="3"/>
  <c r="B6" i="5"/>
  <c r="K17" i="3"/>
  <c r="K6" i="5"/>
  <c r="G17" i="3"/>
  <c r="G6" i="5"/>
  <c r="I17" i="3"/>
  <c r="I6" i="5"/>
  <c r="H17" i="3"/>
  <c r="H6" i="5"/>
  <c r="E17" i="3"/>
  <c r="E6" i="5"/>
  <c r="N17" i="3"/>
  <c r="N6" i="5"/>
  <c r="F17" i="3"/>
  <c r="F6" i="5"/>
  <c r="M17" i="3"/>
  <c r="M6" i="5"/>
  <c r="M37" i="2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F18" i="3" l="1"/>
  <c r="F7" i="5"/>
  <c r="E18" i="3"/>
  <c r="E7" i="5"/>
  <c r="I18" i="3"/>
  <c r="I7" i="5"/>
  <c r="K18" i="3"/>
  <c r="K7" i="5"/>
  <c r="J18" i="3"/>
  <c r="J7" i="5"/>
  <c r="L18" i="3"/>
  <c r="L7" i="5"/>
  <c r="M18" i="3"/>
  <c r="M7" i="5"/>
  <c r="N18" i="3"/>
  <c r="N7" i="5"/>
  <c r="H18" i="3"/>
  <c r="H7" i="5"/>
  <c r="G18" i="3"/>
  <c r="G7" i="5"/>
  <c r="B18" i="3"/>
  <c r="B7" i="5"/>
  <c r="D18" i="3"/>
  <c r="D7" i="5"/>
  <c r="C18" i="3"/>
  <c r="C7" i="5"/>
  <c r="D19" i="3" l="1"/>
  <c r="D8" i="5"/>
  <c r="N19" i="3"/>
  <c r="N8" i="5"/>
  <c r="L19" i="3"/>
  <c r="L8" i="5"/>
  <c r="K19" i="3"/>
  <c r="K8" i="5"/>
  <c r="E19" i="3"/>
  <c r="E8" i="5"/>
  <c r="G19" i="3"/>
  <c r="G8" i="5"/>
  <c r="C19" i="3"/>
  <c r="C8" i="5"/>
  <c r="B19" i="3"/>
  <c r="B8" i="5"/>
  <c r="H19" i="3"/>
  <c r="H8" i="5"/>
  <c r="M19" i="3"/>
  <c r="M8" i="5"/>
  <c r="J19" i="3"/>
  <c r="J8" i="5"/>
  <c r="I19" i="3"/>
  <c r="I8" i="5"/>
  <c r="F19" i="3"/>
  <c r="F8" i="5"/>
  <c r="I20" i="3" l="1"/>
  <c r="I9" i="5"/>
  <c r="M20" i="3"/>
  <c r="M9" i="5"/>
  <c r="B20" i="3"/>
  <c r="B9" i="5"/>
  <c r="G20" i="3"/>
  <c r="G9" i="5"/>
  <c r="K20" i="3"/>
  <c r="K9" i="5"/>
  <c r="N20" i="3"/>
  <c r="N9" i="5"/>
  <c r="F20" i="3"/>
  <c r="F9" i="5"/>
  <c r="J20" i="3"/>
  <c r="J9" i="5"/>
  <c r="H20" i="3"/>
  <c r="H9" i="5"/>
  <c r="C20" i="3"/>
  <c r="C9" i="5"/>
  <c r="E20" i="3"/>
  <c r="E9" i="5"/>
  <c r="L20" i="3"/>
  <c r="L9" i="5"/>
  <c r="D20" i="3"/>
  <c r="D9" i="5"/>
  <c r="C21" i="3" l="1"/>
  <c r="C10" i="5"/>
  <c r="J21" i="3"/>
  <c r="J10" i="5"/>
  <c r="N21" i="3"/>
  <c r="N10" i="5"/>
  <c r="G21" i="3"/>
  <c r="G10" i="5"/>
  <c r="M21" i="3"/>
  <c r="M10" i="5"/>
  <c r="L21" i="3"/>
  <c r="L10" i="5"/>
  <c r="D21" i="3"/>
  <c r="D10" i="5"/>
  <c r="E21" i="3"/>
  <c r="E10" i="5"/>
  <c r="H21" i="3"/>
  <c r="H10" i="5"/>
  <c r="F21" i="3"/>
  <c r="F10" i="5"/>
  <c r="K21" i="3"/>
  <c r="K10" i="5"/>
  <c r="B21" i="3"/>
  <c r="B10" i="5"/>
  <c r="I21" i="3"/>
  <c r="I10" i="5"/>
  <c r="B22" i="3" l="1"/>
  <c r="B11" i="5"/>
  <c r="F22" i="3"/>
  <c r="F11" i="5"/>
  <c r="E22" i="3"/>
  <c r="E11" i="5"/>
  <c r="L22" i="3"/>
  <c r="L11" i="5"/>
  <c r="G22" i="3"/>
  <c r="G11" i="5"/>
  <c r="J22" i="3"/>
  <c r="J11" i="5"/>
  <c r="I22" i="3"/>
  <c r="I11" i="5"/>
  <c r="K22" i="3"/>
  <c r="K11" i="5"/>
  <c r="H22" i="3"/>
  <c r="H11" i="5"/>
  <c r="D22" i="3"/>
  <c r="D11" i="5"/>
  <c r="M22" i="3"/>
  <c r="M11" i="5"/>
  <c r="N22" i="3"/>
  <c r="N11" i="5"/>
  <c r="C22" i="3"/>
  <c r="C11" i="5"/>
  <c r="N23" i="3" l="1"/>
  <c r="N12" i="5"/>
  <c r="K23" i="3"/>
  <c r="K12" i="5"/>
  <c r="J23" i="3"/>
  <c r="J12" i="5"/>
  <c r="L23" i="3"/>
  <c r="L12" i="5"/>
  <c r="F23" i="3"/>
  <c r="F12" i="5"/>
  <c r="D23" i="3"/>
  <c r="D12" i="5"/>
  <c r="C23" i="3"/>
  <c r="C12" i="5"/>
  <c r="M23" i="3"/>
  <c r="M12" i="5"/>
  <c r="H23" i="3"/>
  <c r="H12" i="5"/>
  <c r="I23" i="3"/>
  <c r="I12" i="5"/>
  <c r="G23" i="3"/>
  <c r="G12" i="5"/>
  <c r="E23" i="3"/>
  <c r="E12" i="5"/>
  <c r="B23" i="3"/>
  <c r="B12" i="5"/>
  <c r="I24" i="3" l="1"/>
  <c r="I13" i="5"/>
  <c r="M24" i="3"/>
  <c r="M13" i="5"/>
  <c r="D24" i="3"/>
  <c r="D13" i="5"/>
  <c r="L24" i="3"/>
  <c r="L13" i="5"/>
  <c r="K24" i="3"/>
  <c r="K13" i="5"/>
  <c r="E24" i="3"/>
  <c r="E13" i="5"/>
  <c r="B24" i="3"/>
  <c r="B13" i="5"/>
  <c r="G24" i="3"/>
  <c r="G13" i="5"/>
  <c r="H24" i="3"/>
  <c r="H13" i="5"/>
  <c r="C24" i="3"/>
  <c r="C13" i="5"/>
  <c r="F24" i="3"/>
  <c r="F13" i="5"/>
  <c r="J24" i="3"/>
  <c r="J13" i="5"/>
  <c r="N24" i="3"/>
  <c r="N13" i="5"/>
  <c r="M25" i="3" l="1"/>
  <c r="M14" i="5"/>
  <c r="C25" i="3"/>
  <c r="C14" i="5"/>
  <c r="E25" i="3"/>
  <c r="E14" i="5"/>
  <c r="J25" i="3"/>
  <c r="J14" i="5"/>
  <c r="G25" i="3"/>
  <c r="G14" i="5"/>
  <c r="L25" i="3"/>
  <c r="L14" i="5"/>
  <c r="N25" i="3"/>
  <c r="N14" i="5"/>
  <c r="F25" i="3"/>
  <c r="F14" i="5"/>
  <c r="H25" i="3"/>
  <c r="H14" i="5"/>
  <c r="B25" i="3"/>
  <c r="B14" i="5"/>
  <c r="K25" i="3"/>
  <c r="K14" i="5"/>
  <c r="D25" i="3"/>
  <c r="D14" i="5"/>
  <c r="I25" i="3"/>
  <c r="I14" i="5"/>
  <c r="B26" i="3" l="1"/>
  <c r="B15" i="5"/>
  <c r="J26" i="3"/>
  <c r="J15" i="5"/>
  <c r="D26" i="3"/>
  <c r="D15" i="5"/>
  <c r="F26" i="3"/>
  <c r="F15" i="5"/>
  <c r="L26" i="3"/>
  <c r="L15" i="5"/>
  <c r="C26" i="3"/>
  <c r="C15" i="5"/>
  <c r="I26" i="3"/>
  <c r="I15" i="5"/>
  <c r="K26" i="3"/>
  <c r="K15" i="5"/>
  <c r="H26" i="3"/>
  <c r="H15" i="5"/>
  <c r="N26" i="3"/>
  <c r="N15" i="5"/>
  <c r="G26" i="3"/>
  <c r="G15" i="5"/>
  <c r="E26" i="3"/>
  <c r="E15" i="5"/>
  <c r="M26" i="3"/>
  <c r="M15" i="5"/>
  <c r="E27" i="3" l="1"/>
  <c r="E16" i="5"/>
  <c r="C27" i="3"/>
  <c r="C16" i="5"/>
  <c r="F27" i="3"/>
  <c r="F16" i="5"/>
  <c r="J27" i="3"/>
  <c r="J16" i="5"/>
  <c r="K27" i="3"/>
  <c r="K16" i="5"/>
  <c r="N27" i="3"/>
  <c r="N16" i="5"/>
  <c r="M27" i="3"/>
  <c r="M16" i="5"/>
  <c r="G27" i="3"/>
  <c r="G16" i="5"/>
  <c r="H27" i="3"/>
  <c r="H16" i="5"/>
  <c r="I27" i="3"/>
  <c r="I16" i="5"/>
  <c r="L27" i="3"/>
  <c r="L16" i="5"/>
  <c r="D27" i="3"/>
  <c r="D16" i="5"/>
  <c r="B27" i="3"/>
  <c r="B16" i="5"/>
  <c r="D28" i="3" l="1"/>
  <c r="D17" i="5"/>
  <c r="N28" i="3"/>
  <c r="N17" i="5"/>
  <c r="J28" i="3"/>
  <c r="J17" i="5"/>
  <c r="C28" i="3"/>
  <c r="C17" i="5"/>
  <c r="I28" i="3"/>
  <c r="I17" i="5"/>
  <c r="G28" i="3"/>
  <c r="G17" i="5"/>
  <c r="B28" i="3"/>
  <c r="B17" i="5"/>
  <c r="L28" i="3"/>
  <c r="L17" i="5"/>
  <c r="H28" i="3"/>
  <c r="H17" i="5"/>
  <c r="M28" i="3"/>
  <c r="M17" i="5"/>
  <c r="K28" i="3"/>
  <c r="K17" i="5"/>
  <c r="F28" i="3"/>
  <c r="F17" i="5"/>
  <c r="E28" i="3"/>
  <c r="E17" i="5"/>
  <c r="F29" i="3" l="1"/>
  <c r="F18" i="5"/>
  <c r="M29" i="3"/>
  <c r="M18" i="5"/>
  <c r="L29" i="3"/>
  <c r="L18" i="5"/>
  <c r="G29" i="3"/>
  <c r="G18" i="5"/>
  <c r="C29" i="3"/>
  <c r="C18" i="5"/>
  <c r="N29" i="3"/>
  <c r="N18" i="5"/>
  <c r="E29" i="3"/>
  <c r="E18" i="5"/>
  <c r="K29" i="3"/>
  <c r="K18" i="5"/>
  <c r="H29" i="3"/>
  <c r="H18" i="5"/>
  <c r="B29" i="3"/>
  <c r="B18" i="5"/>
  <c r="I29" i="3"/>
  <c r="I18" i="5"/>
  <c r="J29" i="3"/>
  <c r="J18" i="5"/>
  <c r="D29" i="3"/>
  <c r="D18" i="5"/>
  <c r="J30" i="3" l="1"/>
  <c r="J19" i="5"/>
  <c r="B30" i="3"/>
  <c r="B19" i="5"/>
  <c r="K30" i="3"/>
  <c r="K19" i="5"/>
  <c r="N30" i="3"/>
  <c r="N19" i="5"/>
  <c r="G30" i="3"/>
  <c r="G19" i="5"/>
  <c r="M30" i="3"/>
  <c r="M19" i="5"/>
  <c r="D30" i="3"/>
  <c r="D19" i="5"/>
  <c r="I30" i="3"/>
  <c r="I19" i="5"/>
  <c r="H30" i="3"/>
  <c r="H19" i="5"/>
  <c r="E30" i="3"/>
  <c r="E19" i="5"/>
  <c r="C30" i="3"/>
  <c r="C19" i="5"/>
  <c r="L30" i="3"/>
  <c r="L19" i="5"/>
  <c r="F30" i="3"/>
  <c r="F19" i="5"/>
  <c r="L31" i="3" l="1"/>
  <c r="L20" i="5"/>
  <c r="E31" i="3"/>
  <c r="E20" i="5"/>
  <c r="I31" i="3"/>
  <c r="I20" i="5"/>
  <c r="M31" i="3"/>
  <c r="M20" i="5"/>
  <c r="N31" i="3"/>
  <c r="N20" i="5"/>
  <c r="B31" i="3"/>
  <c r="B20" i="5"/>
  <c r="F31" i="3"/>
  <c r="F20" i="5"/>
  <c r="C31" i="3"/>
  <c r="C20" i="5"/>
  <c r="H31" i="3"/>
  <c r="H20" i="5"/>
  <c r="D31" i="3"/>
  <c r="D20" i="5"/>
  <c r="G31" i="3"/>
  <c r="G20" i="5"/>
  <c r="K31" i="3"/>
  <c r="K20" i="5"/>
  <c r="J31" i="3"/>
  <c r="J20" i="5"/>
  <c r="K32" i="3" l="1"/>
  <c r="K21" i="5"/>
  <c r="D32" i="3"/>
  <c r="D21" i="5"/>
  <c r="C32" i="3"/>
  <c r="C21" i="5"/>
  <c r="B32" i="3"/>
  <c r="B21" i="5"/>
  <c r="M32" i="3"/>
  <c r="M21" i="5"/>
  <c r="E32" i="3"/>
  <c r="E21" i="5"/>
  <c r="J32" i="3"/>
  <c r="J21" i="5"/>
  <c r="G32" i="3"/>
  <c r="G21" i="5"/>
  <c r="H32" i="3"/>
  <c r="H21" i="5"/>
  <c r="F32" i="3"/>
  <c r="F21" i="5"/>
  <c r="N32" i="3"/>
  <c r="N21" i="5"/>
  <c r="I32" i="3"/>
  <c r="I21" i="5"/>
  <c r="L32" i="3"/>
  <c r="L21" i="5"/>
  <c r="I33" i="3" l="1"/>
  <c r="I22" i="5"/>
  <c r="F33" i="3"/>
  <c r="F22" i="5"/>
  <c r="G33" i="3"/>
  <c r="G22" i="5"/>
  <c r="E33" i="3"/>
  <c r="E22" i="5"/>
  <c r="B33" i="3"/>
  <c r="B22" i="5"/>
  <c r="D33" i="3"/>
  <c r="D22" i="5"/>
  <c r="L33" i="3"/>
  <c r="L22" i="5"/>
  <c r="N33" i="3"/>
  <c r="N22" i="5"/>
  <c r="H33" i="3"/>
  <c r="H22" i="5"/>
  <c r="J33" i="3"/>
  <c r="J22" i="5"/>
  <c r="M33" i="3"/>
  <c r="M22" i="5"/>
  <c r="C33" i="3"/>
  <c r="C22" i="5"/>
  <c r="K33" i="3"/>
  <c r="K22" i="5"/>
  <c r="C34" i="3" l="1"/>
  <c r="C23" i="5"/>
  <c r="J34" i="3"/>
  <c r="J23" i="5"/>
  <c r="N34" i="3"/>
  <c r="N23" i="5"/>
  <c r="D34" i="3"/>
  <c r="D23" i="5"/>
  <c r="E34" i="3"/>
  <c r="E23" i="5"/>
  <c r="F34" i="3"/>
  <c r="F23" i="5"/>
  <c r="K34" i="3"/>
  <c r="K23" i="5"/>
  <c r="M34" i="3"/>
  <c r="M23" i="5"/>
  <c r="H34" i="3"/>
  <c r="H23" i="5"/>
  <c r="L34" i="3"/>
  <c r="L23" i="5"/>
  <c r="B34" i="3"/>
  <c r="B23" i="5"/>
  <c r="G34" i="3"/>
  <c r="G23" i="5"/>
  <c r="I34" i="3"/>
  <c r="I23" i="5"/>
  <c r="G35" i="3" l="1"/>
  <c r="G24" i="5"/>
  <c r="L35" i="3"/>
  <c r="L24" i="5"/>
  <c r="M35" i="3"/>
  <c r="M24" i="5"/>
  <c r="F35" i="3"/>
  <c r="F24" i="5"/>
  <c r="D35" i="3"/>
  <c r="D24" i="5"/>
  <c r="J35" i="3"/>
  <c r="J24" i="5"/>
  <c r="I35" i="3"/>
  <c r="I24" i="5"/>
  <c r="B35" i="3"/>
  <c r="B24" i="5"/>
  <c r="H35" i="3"/>
  <c r="H24" i="5"/>
  <c r="K35" i="3"/>
  <c r="K24" i="5"/>
  <c r="E35" i="3"/>
  <c r="E24" i="5"/>
  <c r="N35" i="3"/>
  <c r="N24" i="5"/>
  <c r="C35" i="3"/>
  <c r="C24" i="5"/>
  <c r="N36" i="3" l="1"/>
  <c r="N25" i="5"/>
  <c r="K36" i="3"/>
  <c r="K25" i="5"/>
  <c r="B36" i="3"/>
  <c r="B25" i="5"/>
  <c r="J36" i="3"/>
  <c r="J25" i="5"/>
  <c r="F36" i="3"/>
  <c r="F25" i="5"/>
  <c r="L36" i="3"/>
  <c r="L25" i="5"/>
  <c r="C36" i="3"/>
  <c r="C25" i="5"/>
  <c r="E36" i="3"/>
  <c r="E25" i="5"/>
  <c r="H36" i="3"/>
  <c r="H25" i="5"/>
  <c r="I36" i="3"/>
  <c r="I25" i="5"/>
  <c r="D36" i="3"/>
  <c r="D25" i="5"/>
  <c r="M36" i="3"/>
  <c r="M25" i="5"/>
  <c r="G36" i="3"/>
  <c r="G25" i="5"/>
  <c r="M37" i="3" l="1"/>
  <c r="M26" i="5"/>
  <c r="I37" i="3"/>
  <c r="I26" i="5"/>
  <c r="E37" i="3"/>
  <c r="E26" i="5"/>
  <c r="L37" i="3"/>
  <c r="L26" i="5"/>
  <c r="J37" i="3"/>
  <c r="J26" i="5"/>
  <c r="K37" i="3"/>
  <c r="K26" i="5"/>
  <c r="G37" i="3"/>
  <c r="G26" i="5"/>
  <c r="D37" i="3"/>
  <c r="D26" i="5"/>
  <c r="H37" i="3"/>
  <c r="H26" i="5"/>
  <c r="C37" i="3"/>
  <c r="C26" i="5"/>
  <c r="F37" i="3"/>
  <c r="F26" i="5"/>
  <c r="B37" i="3"/>
  <c r="B26" i="5"/>
  <c r="N37" i="3"/>
  <c r="N26" i="5"/>
  <c r="B38" i="3" l="1"/>
  <c r="B27" i="5"/>
  <c r="C38" i="3"/>
  <c r="C27" i="5"/>
  <c r="D38" i="3"/>
  <c r="D27" i="5"/>
  <c r="K38" i="3"/>
  <c r="K27" i="5"/>
  <c r="L38" i="3"/>
  <c r="L27" i="5"/>
  <c r="I38" i="3"/>
  <c r="I27" i="5"/>
  <c r="N38" i="3"/>
  <c r="N27" i="5"/>
  <c r="F38" i="3"/>
  <c r="F27" i="5"/>
  <c r="H38" i="3"/>
  <c r="H27" i="5"/>
  <c r="G38" i="3"/>
  <c r="G27" i="5"/>
  <c r="J38" i="3"/>
  <c r="J27" i="5"/>
  <c r="E38" i="3"/>
  <c r="E27" i="5"/>
  <c r="M38" i="3"/>
  <c r="M27" i="5"/>
  <c r="E39" i="3" l="1"/>
  <c r="E28" i="5"/>
  <c r="G39" i="3"/>
  <c r="G28" i="5"/>
  <c r="F39" i="3"/>
  <c r="F28" i="5"/>
  <c r="I39" i="3"/>
  <c r="I28" i="5"/>
  <c r="K39" i="3"/>
  <c r="K28" i="5"/>
  <c r="C39" i="3"/>
  <c r="C28" i="5"/>
  <c r="M39" i="3"/>
  <c r="M28" i="5"/>
  <c r="J39" i="3"/>
  <c r="J28" i="5"/>
  <c r="H39" i="3"/>
  <c r="H28" i="5"/>
  <c r="N39" i="3"/>
  <c r="N28" i="5"/>
  <c r="L39" i="3"/>
  <c r="L28" i="5"/>
  <c r="D39" i="3"/>
  <c r="D28" i="5"/>
  <c r="B39" i="3"/>
  <c r="B28" i="5"/>
  <c r="D40" i="3" l="1"/>
  <c r="D29" i="5"/>
  <c r="N40" i="3"/>
  <c r="N29" i="5"/>
  <c r="J40" i="3"/>
  <c r="J29" i="5"/>
  <c r="C40" i="3"/>
  <c r="C29" i="5"/>
  <c r="I40" i="3"/>
  <c r="I29" i="5"/>
  <c r="G40" i="3"/>
  <c r="G29" i="5"/>
  <c r="B40" i="3"/>
  <c r="B29" i="5"/>
  <c r="L40" i="3"/>
  <c r="L29" i="5"/>
  <c r="H40" i="3"/>
  <c r="H29" i="5"/>
  <c r="M40" i="3"/>
  <c r="M29" i="5"/>
  <c r="K40" i="3"/>
  <c r="K29" i="5"/>
  <c r="F40" i="3"/>
  <c r="F29" i="5"/>
  <c r="E40" i="3"/>
  <c r="E29" i="5"/>
  <c r="F41" i="3" l="1"/>
  <c r="F30" i="5"/>
  <c r="M41" i="3"/>
  <c r="M30" i="5"/>
  <c r="L41" i="3"/>
  <c r="L30" i="5"/>
  <c r="G41" i="3"/>
  <c r="G30" i="5"/>
  <c r="C41" i="3"/>
  <c r="C30" i="5"/>
  <c r="N41" i="3"/>
  <c r="N30" i="5"/>
  <c r="E41" i="3"/>
  <c r="E30" i="5"/>
  <c r="K41" i="3"/>
  <c r="K30" i="5"/>
  <c r="H41" i="3"/>
  <c r="H30" i="5"/>
  <c r="B41" i="3"/>
  <c r="B30" i="5"/>
  <c r="I41" i="3"/>
  <c r="I30" i="5"/>
  <c r="J41" i="3"/>
  <c r="J30" i="5"/>
  <c r="D41" i="3"/>
  <c r="D30" i="5"/>
  <c r="J42" i="3" l="1"/>
  <c r="J31" i="5"/>
  <c r="B42" i="3"/>
  <c r="B31" i="5"/>
  <c r="K42" i="3"/>
  <c r="K31" i="5"/>
  <c r="N42" i="3"/>
  <c r="N31" i="5"/>
  <c r="G42" i="3"/>
  <c r="G31" i="5"/>
  <c r="M42" i="3"/>
  <c r="M31" i="5"/>
  <c r="D42" i="3"/>
  <c r="D31" i="5"/>
  <c r="I42" i="3"/>
  <c r="I31" i="5"/>
  <c r="H42" i="3"/>
  <c r="H31" i="5"/>
  <c r="E42" i="3"/>
  <c r="E31" i="5"/>
  <c r="C42" i="3"/>
  <c r="C31" i="5"/>
  <c r="L42" i="3"/>
  <c r="L31" i="5"/>
  <c r="F42" i="3"/>
  <c r="F31" i="5"/>
  <c r="L43" i="3" l="1"/>
  <c r="L32" i="5"/>
  <c r="E43" i="3"/>
  <c r="E32" i="5"/>
  <c r="I43" i="3"/>
  <c r="I32" i="5"/>
  <c r="M43" i="3"/>
  <c r="M32" i="5"/>
  <c r="N43" i="3"/>
  <c r="N32" i="5"/>
  <c r="B43" i="3"/>
  <c r="B32" i="5"/>
  <c r="F43" i="3"/>
  <c r="F32" i="5"/>
  <c r="C43" i="3"/>
  <c r="C32" i="5"/>
  <c r="H43" i="3"/>
  <c r="H32" i="5"/>
  <c r="D43" i="3"/>
  <c r="D32" i="5"/>
  <c r="G43" i="3"/>
  <c r="G32" i="5"/>
  <c r="K43" i="3"/>
  <c r="K32" i="5"/>
  <c r="J43" i="3"/>
  <c r="J32" i="5"/>
  <c r="K44" i="3" l="1"/>
  <c r="K33" i="5"/>
  <c r="D44" i="3"/>
  <c r="D33" i="5"/>
  <c r="C44" i="3"/>
  <c r="C33" i="5"/>
  <c r="B44" i="3"/>
  <c r="B33" i="5"/>
  <c r="M44" i="3"/>
  <c r="M33" i="5"/>
  <c r="E44" i="3"/>
  <c r="E33" i="5"/>
  <c r="J44" i="3"/>
  <c r="J33" i="5"/>
  <c r="G44" i="3"/>
  <c r="G33" i="5"/>
  <c r="H44" i="3"/>
  <c r="H33" i="5"/>
  <c r="F44" i="3"/>
  <c r="F33" i="5"/>
  <c r="N44" i="3"/>
  <c r="N33" i="5"/>
  <c r="I44" i="3"/>
  <c r="I33" i="5"/>
  <c r="L44" i="3"/>
  <c r="L33" i="5"/>
  <c r="I45" i="3" l="1"/>
  <c r="I34" i="5"/>
  <c r="F45" i="3"/>
  <c r="F34" i="5"/>
  <c r="G45" i="3"/>
  <c r="G34" i="5"/>
  <c r="E45" i="3"/>
  <c r="E34" i="5"/>
  <c r="B45" i="3"/>
  <c r="B34" i="5"/>
  <c r="D45" i="3"/>
  <c r="D34" i="5"/>
  <c r="L45" i="3"/>
  <c r="L34" i="5"/>
  <c r="N45" i="3"/>
  <c r="N34" i="5"/>
  <c r="H45" i="3"/>
  <c r="H34" i="5"/>
  <c r="J45" i="3"/>
  <c r="J34" i="5"/>
  <c r="M45" i="3"/>
  <c r="M34" i="5"/>
  <c r="C45" i="3"/>
  <c r="C34" i="5"/>
  <c r="K45" i="3"/>
  <c r="K34" i="5"/>
  <c r="C46" i="3" l="1"/>
  <c r="C35" i="5"/>
  <c r="J46" i="3"/>
  <c r="J35" i="5"/>
  <c r="N46" i="3"/>
  <c r="N35" i="5"/>
  <c r="D46" i="3"/>
  <c r="D35" i="5"/>
  <c r="E46" i="3"/>
  <c r="E35" i="5"/>
  <c r="F46" i="3"/>
  <c r="F35" i="5"/>
  <c r="K46" i="3"/>
  <c r="K35" i="5"/>
  <c r="M46" i="3"/>
  <c r="M35" i="5"/>
  <c r="H46" i="3"/>
  <c r="H35" i="5"/>
  <c r="L46" i="3"/>
  <c r="L35" i="5"/>
  <c r="B46" i="3"/>
  <c r="B35" i="5"/>
  <c r="G46" i="3"/>
  <c r="G35" i="5"/>
  <c r="I46" i="3"/>
  <c r="I35" i="5"/>
  <c r="G47" i="3" l="1"/>
  <c r="G36" i="5"/>
  <c r="L47" i="3"/>
  <c r="L36" i="5"/>
  <c r="M47" i="3"/>
  <c r="M36" i="5"/>
  <c r="F47" i="3"/>
  <c r="F36" i="5"/>
  <c r="D47" i="3"/>
  <c r="D36" i="5"/>
  <c r="J47" i="3"/>
  <c r="J36" i="5"/>
  <c r="I47" i="3"/>
  <c r="I36" i="5"/>
  <c r="B47" i="3"/>
  <c r="B36" i="5"/>
  <c r="H47" i="3"/>
  <c r="H36" i="5"/>
  <c r="K47" i="3"/>
  <c r="K36" i="5"/>
  <c r="E47" i="3"/>
  <c r="E36" i="5"/>
  <c r="N47" i="3"/>
  <c r="N36" i="5"/>
  <c r="C47" i="3"/>
  <c r="C36" i="5"/>
  <c r="N48" i="3" l="1"/>
  <c r="N37" i="5"/>
  <c r="K48" i="3"/>
  <c r="K37" i="5"/>
  <c r="B48" i="3"/>
  <c r="B37" i="5"/>
  <c r="J48" i="3"/>
  <c r="J37" i="5"/>
  <c r="F48" i="3"/>
  <c r="F37" i="5"/>
  <c r="L48" i="3"/>
  <c r="L37" i="5"/>
  <c r="C48" i="3"/>
  <c r="C37" i="5"/>
  <c r="E48" i="3"/>
  <c r="E37" i="5"/>
  <c r="H48" i="3"/>
  <c r="H37" i="5"/>
  <c r="I48" i="3"/>
  <c r="I37" i="5"/>
  <c r="D48" i="3"/>
  <c r="D37" i="5"/>
  <c r="M48" i="3"/>
  <c r="M37" i="5"/>
  <c r="G48" i="3"/>
  <c r="G37" i="5"/>
  <c r="M49" i="3" l="1"/>
  <c r="M38" i="5"/>
  <c r="I49" i="3"/>
  <c r="I38" i="5"/>
  <c r="E49" i="3"/>
  <c r="E38" i="5"/>
  <c r="L49" i="3"/>
  <c r="L38" i="5"/>
  <c r="J49" i="3"/>
  <c r="J38" i="5"/>
  <c r="K49" i="3"/>
  <c r="K38" i="5"/>
  <c r="G49" i="3"/>
  <c r="G38" i="5"/>
  <c r="D49" i="3"/>
  <c r="D38" i="5"/>
  <c r="H49" i="3"/>
  <c r="H38" i="5"/>
  <c r="C49" i="3"/>
  <c r="C38" i="5"/>
  <c r="F49" i="3"/>
  <c r="F38" i="5"/>
  <c r="B49" i="3"/>
  <c r="B38" i="5"/>
  <c r="N49" i="3"/>
  <c r="N38" i="5"/>
  <c r="B50" i="3" l="1"/>
  <c r="B39" i="5"/>
  <c r="C50" i="3"/>
  <c r="C39" i="5"/>
  <c r="D50" i="3"/>
  <c r="D39" i="5"/>
  <c r="K50" i="3"/>
  <c r="K39" i="5"/>
  <c r="L50" i="3"/>
  <c r="L39" i="5"/>
  <c r="I50" i="3"/>
  <c r="I39" i="5"/>
  <c r="N50" i="3"/>
  <c r="N39" i="5"/>
  <c r="F50" i="3"/>
  <c r="F39" i="5"/>
  <c r="H50" i="3"/>
  <c r="H39" i="5"/>
  <c r="G50" i="3"/>
  <c r="G39" i="5"/>
  <c r="J50" i="3"/>
  <c r="J39" i="5"/>
  <c r="E50" i="3"/>
  <c r="E39" i="5"/>
  <c r="M50" i="3"/>
  <c r="M39" i="5"/>
  <c r="E51" i="3" l="1"/>
  <c r="E40" i="5"/>
  <c r="G51" i="3"/>
  <c r="G40" i="5"/>
  <c r="F51" i="3"/>
  <c r="F40" i="5"/>
  <c r="I51" i="3"/>
  <c r="I40" i="5"/>
  <c r="K51" i="3"/>
  <c r="K40" i="5"/>
  <c r="C51" i="3"/>
  <c r="C40" i="5"/>
  <c r="M51" i="3"/>
  <c r="M40" i="5"/>
  <c r="J51" i="3"/>
  <c r="J40" i="5"/>
  <c r="H51" i="3"/>
  <c r="H40" i="5"/>
  <c r="N51" i="3"/>
  <c r="N40" i="5"/>
  <c r="L51" i="3"/>
  <c r="L40" i="5"/>
  <c r="D51" i="3"/>
  <c r="D40" i="5"/>
  <c r="B51" i="3"/>
  <c r="B40" i="5"/>
  <c r="D52" i="3" l="1"/>
  <c r="D41" i="5"/>
  <c r="N52" i="3"/>
  <c r="N41" i="5"/>
  <c r="J52" i="3"/>
  <c r="J41" i="5"/>
  <c r="C52" i="3"/>
  <c r="C41" i="5"/>
  <c r="I52" i="3"/>
  <c r="I41" i="5"/>
  <c r="G52" i="3"/>
  <c r="G41" i="5"/>
  <c r="B52" i="3"/>
  <c r="B41" i="5"/>
  <c r="L52" i="3"/>
  <c r="L41" i="5"/>
  <c r="H52" i="3"/>
  <c r="H41" i="5"/>
  <c r="M52" i="3"/>
  <c r="M41" i="5"/>
  <c r="K52" i="3"/>
  <c r="K41" i="5"/>
  <c r="F52" i="3"/>
  <c r="F41" i="5"/>
  <c r="E52" i="3"/>
  <c r="E41" i="5"/>
  <c r="F53" i="3" l="1"/>
  <c r="F42" i="5"/>
  <c r="M53" i="3"/>
  <c r="M42" i="5"/>
  <c r="L53" i="3"/>
  <c r="L42" i="5"/>
  <c r="G53" i="3"/>
  <c r="G42" i="5"/>
  <c r="C53" i="3"/>
  <c r="C42" i="5"/>
  <c r="N53" i="3"/>
  <c r="N42" i="5"/>
  <c r="E53" i="3"/>
  <c r="E42" i="5"/>
  <c r="K53" i="3"/>
  <c r="K42" i="5"/>
  <c r="H53" i="3"/>
  <c r="H42" i="5"/>
  <c r="B53" i="3"/>
  <c r="B42" i="5"/>
  <c r="I53" i="3"/>
  <c r="I42" i="5"/>
  <c r="J53" i="3"/>
  <c r="J42" i="5"/>
  <c r="D53" i="3"/>
  <c r="D42" i="5"/>
  <c r="J54" i="3" l="1"/>
  <c r="J43" i="5"/>
  <c r="B54" i="3"/>
  <c r="B43" i="5"/>
  <c r="K54" i="3"/>
  <c r="K43" i="5"/>
  <c r="N54" i="3"/>
  <c r="N43" i="5"/>
  <c r="G54" i="3"/>
  <c r="G43" i="5"/>
  <c r="M54" i="3"/>
  <c r="M43" i="5"/>
  <c r="D54" i="3"/>
  <c r="D43" i="5"/>
  <c r="I54" i="3"/>
  <c r="I43" i="5"/>
  <c r="H54" i="3"/>
  <c r="H43" i="5"/>
  <c r="E54" i="3"/>
  <c r="E43" i="5"/>
  <c r="C54" i="3"/>
  <c r="C43" i="5"/>
  <c r="L54" i="3"/>
  <c r="L43" i="5"/>
  <c r="F54" i="3"/>
  <c r="F43" i="5"/>
  <c r="L55" i="3" l="1"/>
  <c r="L44" i="5"/>
  <c r="E55" i="3"/>
  <c r="E44" i="5"/>
  <c r="I55" i="3"/>
  <c r="I44" i="5"/>
  <c r="M55" i="3"/>
  <c r="M44" i="5"/>
  <c r="N55" i="3"/>
  <c r="N44" i="5"/>
  <c r="B55" i="3"/>
  <c r="B44" i="5"/>
  <c r="F55" i="3"/>
  <c r="F44" i="5"/>
  <c r="C55" i="3"/>
  <c r="C44" i="5"/>
  <c r="H55" i="3"/>
  <c r="H44" i="5"/>
  <c r="D55" i="3"/>
  <c r="D44" i="5"/>
  <c r="G55" i="3"/>
  <c r="G44" i="5"/>
  <c r="K55" i="3"/>
  <c r="K44" i="5"/>
  <c r="J55" i="3"/>
  <c r="J44" i="5"/>
  <c r="K56" i="3" l="1"/>
  <c r="K45" i="5"/>
  <c r="D56" i="3"/>
  <c r="D45" i="5"/>
  <c r="C56" i="3"/>
  <c r="C45" i="5"/>
  <c r="B56" i="3"/>
  <c r="B45" i="5"/>
  <c r="M56" i="3"/>
  <c r="M45" i="5"/>
  <c r="E56" i="3"/>
  <c r="E45" i="5"/>
  <c r="J56" i="3"/>
  <c r="J45" i="5"/>
  <c r="G56" i="3"/>
  <c r="G45" i="5"/>
  <c r="H56" i="3"/>
  <c r="H45" i="5"/>
  <c r="F56" i="3"/>
  <c r="F45" i="5"/>
  <c r="N56" i="3"/>
  <c r="N45" i="5"/>
  <c r="I56" i="3"/>
  <c r="I45" i="5"/>
  <c r="L56" i="3"/>
  <c r="L45" i="5"/>
  <c r="I57" i="3" l="1"/>
  <c r="I46" i="5"/>
  <c r="F57" i="3"/>
  <c r="F46" i="5"/>
  <c r="G57" i="3"/>
  <c r="G46" i="5"/>
  <c r="E57" i="3"/>
  <c r="E46" i="5"/>
  <c r="B57" i="3"/>
  <c r="B46" i="5"/>
  <c r="D57" i="3"/>
  <c r="D46" i="5"/>
  <c r="L57" i="3"/>
  <c r="L46" i="5"/>
  <c r="N57" i="3"/>
  <c r="N46" i="5"/>
  <c r="H57" i="3"/>
  <c r="H46" i="5"/>
  <c r="J57" i="3"/>
  <c r="J46" i="5"/>
  <c r="M57" i="3"/>
  <c r="M46" i="5"/>
  <c r="C57" i="3"/>
  <c r="C46" i="5"/>
  <c r="K57" i="3"/>
  <c r="K46" i="5"/>
  <c r="C58" i="3" l="1"/>
  <c r="C47" i="5"/>
  <c r="J58" i="3"/>
  <c r="J47" i="5"/>
  <c r="N58" i="3"/>
  <c r="N47" i="5"/>
  <c r="D58" i="3"/>
  <c r="D47" i="5"/>
  <c r="E58" i="3"/>
  <c r="E47" i="5"/>
  <c r="F58" i="3"/>
  <c r="F47" i="5"/>
  <c r="K58" i="3"/>
  <c r="K47" i="5"/>
  <c r="M58" i="3"/>
  <c r="M47" i="5"/>
  <c r="H58" i="3"/>
  <c r="H47" i="5"/>
  <c r="L58" i="3"/>
  <c r="L47" i="5"/>
  <c r="B58" i="3"/>
  <c r="B47" i="5"/>
  <c r="G58" i="3"/>
  <c r="G47" i="5"/>
  <c r="I58" i="3"/>
  <c r="I47" i="5"/>
  <c r="G59" i="3" l="1"/>
  <c r="G48" i="5"/>
  <c r="L59" i="3"/>
  <c r="L48" i="5"/>
  <c r="M59" i="3"/>
  <c r="M48" i="5"/>
  <c r="F59" i="3"/>
  <c r="F48" i="5"/>
  <c r="D59" i="3"/>
  <c r="D48" i="5"/>
  <c r="J59" i="3"/>
  <c r="J48" i="5"/>
  <c r="I59" i="3"/>
  <c r="I48" i="5"/>
  <c r="B59" i="3"/>
  <c r="B48" i="5"/>
  <c r="H59" i="3"/>
  <c r="H48" i="5"/>
  <c r="K59" i="3"/>
  <c r="K48" i="5"/>
  <c r="E59" i="3"/>
  <c r="E48" i="5"/>
  <c r="N59" i="3"/>
  <c r="N48" i="5"/>
  <c r="C59" i="3"/>
  <c r="C48" i="5"/>
  <c r="N60" i="3" l="1"/>
  <c r="N49" i="5"/>
  <c r="K60" i="3"/>
  <c r="K49" i="5"/>
  <c r="B60" i="3"/>
  <c r="B49" i="5"/>
  <c r="J60" i="3"/>
  <c r="J49" i="5"/>
  <c r="F60" i="3"/>
  <c r="F49" i="5"/>
  <c r="L60" i="3"/>
  <c r="L49" i="5"/>
  <c r="C60" i="3"/>
  <c r="C49" i="5"/>
  <c r="E60" i="3"/>
  <c r="E49" i="5"/>
  <c r="H60" i="3"/>
  <c r="H49" i="5"/>
  <c r="I60" i="3"/>
  <c r="I49" i="5"/>
  <c r="D60" i="3"/>
  <c r="D49" i="5"/>
  <c r="M60" i="3"/>
  <c r="M49" i="5"/>
  <c r="G60" i="3"/>
  <c r="G49" i="5"/>
  <c r="M61" i="3" l="1"/>
  <c r="M50" i="5"/>
  <c r="I61" i="3"/>
  <c r="I50" i="5"/>
  <c r="E61" i="3"/>
  <c r="E50" i="5"/>
  <c r="L61" i="3"/>
  <c r="L50" i="5"/>
  <c r="J61" i="3"/>
  <c r="J50" i="5"/>
  <c r="K61" i="3"/>
  <c r="K50" i="5"/>
  <c r="G61" i="3"/>
  <c r="G50" i="5"/>
  <c r="D61" i="3"/>
  <c r="D50" i="5"/>
  <c r="H61" i="3"/>
  <c r="H50" i="5"/>
  <c r="C61" i="3"/>
  <c r="C50" i="5"/>
  <c r="F61" i="3"/>
  <c r="F50" i="5"/>
  <c r="B61" i="3"/>
  <c r="B50" i="5"/>
  <c r="N61" i="3"/>
  <c r="N50" i="5"/>
  <c r="B62" i="3" l="1"/>
  <c r="B51" i="5"/>
  <c r="C62" i="3"/>
  <c r="C51" i="5"/>
  <c r="D62" i="3"/>
  <c r="D51" i="5"/>
  <c r="K62" i="3"/>
  <c r="K51" i="5"/>
  <c r="L62" i="3"/>
  <c r="L51" i="5"/>
  <c r="I62" i="3"/>
  <c r="I51" i="5"/>
  <c r="N62" i="3"/>
  <c r="N51" i="5"/>
  <c r="F62" i="3"/>
  <c r="F51" i="5"/>
  <c r="H62" i="3"/>
  <c r="H51" i="5"/>
  <c r="G62" i="3"/>
  <c r="G51" i="5"/>
  <c r="J62" i="3"/>
  <c r="J51" i="5"/>
  <c r="E62" i="3"/>
  <c r="E51" i="5"/>
  <c r="M62" i="3"/>
  <c r="M51" i="5"/>
  <c r="E63" i="3" l="1"/>
  <c r="E53" i="5" s="1"/>
  <c r="E52" i="5"/>
  <c r="G63" i="3"/>
  <c r="G53" i="5" s="1"/>
  <c r="G52" i="5"/>
  <c r="F63" i="3"/>
  <c r="F53" i="5" s="1"/>
  <c r="F52" i="5"/>
  <c r="I63" i="3"/>
  <c r="I53" i="5" s="1"/>
  <c r="I52" i="5"/>
  <c r="K63" i="3"/>
  <c r="K53" i="5" s="1"/>
  <c r="K52" i="5"/>
  <c r="C63" i="3"/>
  <c r="C53" i="5" s="1"/>
  <c r="C52" i="5"/>
  <c r="M63" i="3"/>
  <c r="M53" i="5" s="1"/>
  <c r="M52" i="5"/>
  <c r="J63" i="3"/>
  <c r="J53" i="5" s="1"/>
  <c r="J52" i="5"/>
  <c r="H63" i="3"/>
  <c r="H53" i="5" s="1"/>
  <c r="H52" i="5"/>
  <c r="N63" i="3"/>
  <c r="N53" i="5" s="1"/>
  <c r="N52" i="5"/>
  <c r="L63" i="3"/>
  <c r="L53" i="5" s="1"/>
  <c r="L52" i="5"/>
  <c r="D63" i="3"/>
  <c r="D53" i="5" s="1"/>
  <c r="D52" i="5"/>
  <c r="B63" i="3"/>
  <c r="B53" i="5" s="1"/>
  <c r="B52" i="5"/>
</calcChain>
</file>

<file path=xl/sharedStrings.xml><?xml version="1.0" encoding="utf-8"?>
<sst xmlns="http://schemas.openxmlformats.org/spreadsheetml/2006/main" count="143" uniqueCount="40">
  <si>
    <t>MUD School</t>
  </si>
  <si>
    <t>Outback War Lands</t>
  </si>
  <si>
    <t>Mob Factory</t>
  </si>
  <si>
    <t>Goblin Stronghold</t>
  </si>
  <si>
    <t>Underdank</t>
  </si>
  <si>
    <t>Chess Castle</t>
  </si>
  <si>
    <t>Ghost Town</t>
  </si>
  <si>
    <t>Sadness</t>
  </si>
  <si>
    <t>Area</t>
  </si>
  <si>
    <t>Min</t>
  </si>
  <si>
    <t>Max</t>
  </si>
  <si>
    <t>Level</t>
  </si>
  <si>
    <t>Weapon</t>
  </si>
  <si>
    <t>HP</t>
  </si>
  <si>
    <t>Attack</t>
  </si>
  <si>
    <t>MagAttack</t>
  </si>
  <si>
    <t>Defense</t>
  </si>
  <si>
    <t>MagDefense</t>
  </si>
  <si>
    <t>Agility</t>
  </si>
  <si>
    <t>Luck</t>
  </si>
  <si>
    <t>Low</t>
  </si>
  <si>
    <t>High</t>
  </si>
  <si>
    <t>All</t>
  </si>
  <si>
    <t>Shield</t>
  </si>
  <si>
    <t>Head</t>
  </si>
  <si>
    <t>Body</t>
  </si>
  <si>
    <t>Feet</t>
  </si>
  <si>
    <t>Accessory</t>
  </si>
  <si>
    <t>Floater</t>
  </si>
  <si>
    <t>Weapon tiers</t>
  </si>
  <si>
    <t>Axe</t>
  </si>
  <si>
    <t>Sword</t>
  </si>
  <si>
    <t>Dagger</t>
  </si>
  <si>
    <t>Mace</t>
  </si>
  <si>
    <t>Staff</t>
  </si>
  <si>
    <t>Med</t>
  </si>
  <si>
    <t>AtkMult</t>
  </si>
  <si>
    <t>SpellMult</t>
  </si>
  <si>
    <t>Turns</t>
  </si>
  <si>
    <t>HitPlayer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</si>
</sst>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1" fontId="1" fillId="0" borderId="0" xfId="0" applyNumberFormat="1" applyFont="1"/>
    <xf numFmtId="0" fontId="2" fillId="0" borderId="0" xfId="0" applyFont="1"/>
    <xf numFmtId="0" fontId="2" fillId="0" borderId="0" xfId="0" applyFont="1" applyAlignment="1"/>
    <xf numFmtId="0" fontId="1" fillId="0" borderId="0" xfId="0" applyFont="1" applyFill="1"/>
    <xf numFmtId="1" fontId="1" fillId="0" borderId="0" xfId="0" applyNumberFormat="1" applyFont="1" applyFill="1"/>
    <xf numFmtId="0" fontId="0" fillId="0" borderId="0" xfId="0" applyFont="1"/>
    <xf numFmtId="9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/>
    <xf numFmtId="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9" fontId="1" fillId="0" borderId="0" xfId="0" applyNumberFormat="1" applyFont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" fontId="0" fillId="0" borderId="0" xfId="0" applyNumberFormat="1" applyFont="1" applyFill="1"/>
    <xf numFmtId="0" fontId="2" fillId="0" borderId="0" xfId="0" applyFont="1" applyAlignment="1">
      <alignment horizontal="center"/>
    </xf>
    <xf numFmtId="2" fontId="2" fillId="0" borderId="0" xfId="0" applyNumberFormat="1" applyFont="1"/>
    <xf numFmtId="2" fontId="1" fillId="0" borderId="0" xfId="0" applyNumberFormat="1" applyFont="1" applyFill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4" sqref="C4"/>
    </sheetView>
  </sheetViews>
  <sheetFormatPr defaultRowHeight="15" x14ac:dyDescent="0.25"/>
  <cols>
    <col min="1" max="1" width="4.140625" bestFit="1" customWidth="1"/>
    <col min="2" max="2" width="4.5703125" bestFit="1" customWidth="1"/>
    <col min="3" max="3" width="16.85546875" bestFit="1" customWidth="1"/>
  </cols>
  <sheetData>
    <row r="1" spans="1:3" x14ac:dyDescent="0.25">
      <c r="A1" t="s">
        <v>9</v>
      </c>
      <c r="B1" t="s">
        <v>10</v>
      </c>
      <c r="C1" t="s">
        <v>8</v>
      </c>
    </row>
    <row r="2" spans="1:3" x14ac:dyDescent="0.25">
      <c r="A2" s="1">
        <v>1</v>
      </c>
      <c r="B2" s="1">
        <v>2</v>
      </c>
      <c r="C2" t="s">
        <v>0</v>
      </c>
    </row>
    <row r="3" spans="1:3" x14ac:dyDescent="0.25">
      <c r="A3">
        <v>3</v>
      </c>
      <c r="B3">
        <v>8</v>
      </c>
      <c r="C3" t="s">
        <v>1</v>
      </c>
    </row>
    <row r="4" spans="1:3" x14ac:dyDescent="0.25">
      <c r="A4">
        <v>9</v>
      </c>
      <c r="B4">
        <v>15</v>
      </c>
      <c r="C4" t="s">
        <v>2</v>
      </c>
    </row>
    <row r="5" spans="1:3" x14ac:dyDescent="0.25">
      <c r="A5">
        <v>16</v>
      </c>
      <c r="B5">
        <v>22</v>
      </c>
      <c r="C5" t="s">
        <v>3</v>
      </c>
    </row>
    <row r="6" spans="1:3" x14ac:dyDescent="0.25">
      <c r="A6">
        <v>23</v>
      </c>
      <c r="B6">
        <v>30</v>
      </c>
      <c r="C6" t="s">
        <v>4</v>
      </c>
    </row>
    <row r="7" spans="1:3" x14ac:dyDescent="0.25">
      <c r="A7">
        <v>31</v>
      </c>
      <c r="B7">
        <v>37</v>
      </c>
      <c r="C7" t="s">
        <v>5</v>
      </c>
    </row>
    <row r="8" spans="1:3" x14ac:dyDescent="0.25">
      <c r="A8">
        <v>38</v>
      </c>
      <c r="B8">
        <v>45</v>
      </c>
      <c r="C8" t="s">
        <v>6</v>
      </c>
    </row>
    <row r="9" spans="1:3" x14ac:dyDescent="0.25">
      <c r="A9">
        <v>46</v>
      </c>
      <c r="B9">
        <v>51</v>
      </c>
      <c r="C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workbookViewId="0">
      <pane ySplit="2" topLeftCell="A3" activePane="bottomLeft" state="frozen"/>
      <selection pane="bottomLeft" activeCell="C7" sqref="C7"/>
    </sheetView>
  </sheetViews>
  <sheetFormatPr defaultRowHeight="15" x14ac:dyDescent="0.25"/>
  <sheetData>
    <row r="1" spans="1:14" s="6" customFormat="1" ht="18.75" x14ac:dyDescent="0.3">
      <c r="A1" s="6" t="s">
        <v>11</v>
      </c>
      <c r="B1" s="23" t="s">
        <v>13</v>
      </c>
      <c r="C1" s="23"/>
      <c r="D1" s="7" t="s">
        <v>14</v>
      </c>
      <c r="E1" s="7"/>
      <c r="F1" s="23" t="s">
        <v>15</v>
      </c>
      <c r="G1" s="23"/>
      <c r="H1" s="23" t="s">
        <v>16</v>
      </c>
      <c r="I1" s="23"/>
      <c r="J1" s="7" t="s">
        <v>17</v>
      </c>
      <c r="K1" s="7"/>
      <c r="L1" s="23" t="s">
        <v>19</v>
      </c>
      <c r="M1" s="23"/>
      <c r="N1" s="6" t="s">
        <v>18</v>
      </c>
    </row>
    <row r="2" spans="1:14" s="6" customFormat="1" ht="18.75" x14ac:dyDescent="0.3">
      <c r="A2" s="6" t="s">
        <v>22</v>
      </c>
      <c r="B2" s="6" t="s">
        <v>20</v>
      </c>
      <c r="C2" s="6" t="s">
        <v>21</v>
      </c>
      <c r="D2" s="6" t="s">
        <v>20</v>
      </c>
      <c r="E2" s="6" t="s">
        <v>21</v>
      </c>
      <c r="F2" s="6" t="s">
        <v>20</v>
      </c>
      <c r="G2" s="6" t="s">
        <v>21</v>
      </c>
      <c r="H2" s="6" t="s">
        <v>20</v>
      </c>
      <c r="I2" s="6" t="s">
        <v>21</v>
      </c>
      <c r="J2" s="6" t="s">
        <v>20</v>
      </c>
      <c r="K2" s="6" t="s">
        <v>21</v>
      </c>
      <c r="L2" s="6" t="s">
        <v>20</v>
      </c>
      <c r="M2" s="6" t="s">
        <v>21</v>
      </c>
      <c r="N2" s="6" t="s">
        <v>22</v>
      </c>
    </row>
    <row r="3" spans="1:14" s="2" customFormat="1" x14ac:dyDescent="0.25">
      <c r="B3" s="2">
        <f t="shared" ref="B3:N3" si="0">(B5-B4)/50</f>
        <v>28.8</v>
      </c>
      <c r="C3" s="2">
        <f t="shared" si="0"/>
        <v>54.2</v>
      </c>
      <c r="D3" s="2">
        <f t="shared" si="0"/>
        <v>1.78</v>
      </c>
      <c r="E3" s="2">
        <f t="shared" si="0"/>
        <v>3.5</v>
      </c>
      <c r="F3" s="2">
        <f t="shared" si="0"/>
        <v>3.48</v>
      </c>
      <c r="G3" s="2">
        <f t="shared" si="0"/>
        <v>3.82</v>
      </c>
      <c r="H3" s="2">
        <f t="shared" si="0"/>
        <v>0</v>
      </c>
      <c r="I3" s="2">
        <f t="shared" si="0"/>
        <v>0</v>
      </c>
      <c r="J3" s="2">
        <f t="shared" si="0"/>
        <v>0</v>
      </c>
      <c r="K3" s="2">
        <f t="shared" si="0"/>
        <v>0</v>
      </c>
      <c r="L3" s="2">
        <f t="shared" si="0"/>
        <v>3.94</v>
      </c>
      <c r="M3" s="2">
        <f t="shared" si="0"/>
        <v>8.2200000000000006</v>
      </c>
      <c r="N3" s="2">
        <f t="shared" si="0"/>
        <v>0</v>
      </c>
    </row>
    <row r="4" spans="1:14" s="3" customFormat="1" x14ac:dyDescent="0.25">
      <c r="A4" s="3">
        <v>1</v>
      </c>
      <c r="B4" s="3">
        <v>160</v>
      </c>
      <c r="C4" s="3">
        <v>290</v>
      </c>
      <c r="D4" s="3">
        <v>21</v>
      </c>
      <c r="E4" s="3">
        <v>22</v>
      </c>
      <c r="F4" s="3">
        <v>20</v>
      </c>
      <c r="G4" s="3">
        <v>21</v>
      </c>
      <c r="H4" s="3">
        <v>0</v>
      </c>
      <c r="I4" s="3">
        <v>0</v>
      </c>
      <c r="J4" s="3">
        <v>0</v>
      </c>
      <c r="K4" s="3">
        <v>0</v>
      </c>
      <c r="L4" s="3">
        <v>15</v>
      </c>
      <c r="M4" s="3">
        <v>37</v>
      </c>
      <c r="N4" s="3">
        <v>30</v>
      </c>
    </row>
    <row r="5" spans="1:14" s="3" customFormat="1" x14ac:dyDescent="0.25">
      <c r="A5" s="3">
        <v>51</v>
      </c>
      <c r="B5" s="3">
        <v>1600</v>
      </c>
      <c r="C5" s="3">
        <v>3000</v>
      </c>
      <c r="D5" s="3">
        <v>110</v>
      </c>
      <c r="E5" s="3">
        <v>197</v>
      </c>
      <c r="F5" s="3">
        <v>194</v>
      </c>
      <c r="G5" s="3">
        <v>212</v>
      </c>
      <c r="H5" s="3">
        <v>0</v>
      </c>
      <c r="I5" s="3">
        <v>0</v>
      </c>
      <c r="J5" s="3">
        <v>0</v>
      </c>
      <c r="K5" s="3">
        <v>0</v>
      </c>
      <c r="L5" s="3">
        <v>212</v>
      </c>
      <c r="M5" s="3">
        <v>448</v>
      </c>
      <c r="N5" s="3">
        <v>30</v>
      </c>
    </row>
    <row r="6" spans="1:14" x14ac:dyDescent="0.25">
      <c r="A6">
        <v>2</v>
      </c>
      <c r="B6" s="1">
        <f>B4+B$3</f>
        <v>188.8</v>
      </c>
      <c r="C6" s="1">
        <f>C4+C$3</f>
        <v>344.2</v>
      </c>
      <c r="D6" s="1">
        <f>D4+D$3</f>
        <v>22.78</v>
      </c>
      <c r="E6" s="1">
        <f>E4+E$3</f>
        <v>25.5</v>
      </c>
      <c r="F6" s="1">
        <f t="shared" ref="F6:N6" si="1">F4+F$3</f>
        <v>23.48</v>
      </c>
      <c r="G6" s="1">
        <f t="shared" si="1"/>
        <v>24.82</v>
      </c>
      <c r="H6" s="1">
        <f t="shared" si="1"/>
        <v>0</v>
      </c>
      <c r="I6" s="1">
        <f t="shared" si="1"/>
        <v>0</v>
      </c>
      <c r="J6" s="1">
        <f t="shared" si="1"/>
        <v>0</v>
      </c>
      <c r="K6" s="1">
        <f t="shared" si="1"/>
        <v>0</v>
      </c>
      <c r="L6" s="1">
        <f>L4+L$3</f>
        <v>18.940000000000001</v>
      </c>
      <c r="M6" s="1">
        <f>M4+M$3</f>
        <v>45.22</v>
      </c>
      <c r="N6" s="1">
        <f t="shared" si="1"/>
        <v>30</v>
      </c>
    </row>
    <row r="7" spans="1:14" x14ac:dyDescent="0.25">
      <c r="A7">
        <v>3</v>
      </c>
      <c r="B7" s="1">
        <f t="shared" ref="B7:D21" si="2">B6+B$3</f>
        <v>217.60000000000002</v>
      </c>
      <c r="C7" s="1">
        <f t="shared" si="2"/>
        <v>398.4</v>
      </c>
      <c r="D7" s="1">
        <f t="shared" si="2"/>
        <v>24.560000000000002</v>
      </c>
      <c r="E7" s="1">
        <f t="shared" ref="E7:E54" si="3">E6+E$3</f>
        <v>29</v>
      </c>
      <c r="F7" s="1">
        <f t="shared" ref="F7:F54" si="4">F6+F$3</f>
        <v>26.96</v>
      </c>
      <c r="G7" s="1">
        <f t="shared" ref="G7:G54" si="5">G6+G$3</f>
        <v>28.64</v>
      </c>
      <c r="H7" s="1">
        <f t="shared" ref="H7:H54" si="6">H6+H$3</f>
        <v>0</v>
      </c>
      <c r="I7" s="1">
        <f t="shared" ref="I7:I54" si="7">I6+I$3</f>
        <v>0</v>
      </c>
      <c r="J7" s="1">
        <f t="shared" ref="J7:J54" si="8">J6+J$3</f>
        <v>0</v>
      </c>
      <c r="K7" s="1">
        <f t="shared" ref="K7:K54" si="9">K6+K$3</f>
        <v>0</v>
      </c>
      <c r="L7" s="1">
        <f t="shared" ref="L7:L38" si="10">L6+L$3</f>
        <v>22.880000000000003</v>
      </c>
      <c r="M7" s="1">
        <f t="shared" ref="M7:M38" si="11">M6+M$3</f>
        <v>53.44</v>
      </c>
      <c r="N7" s="1">
        <f t="shared" ref="N7:N54" si="12">N6+N$3</f>
        <v>30</v>
      </c>
    </row>
    <row r="8" spans="1:14" x14ac:dyDescent="0.25">
      <c r="A8">
        <v>4</v>
      </c>
      <c r="B8" s="1">
        <f t="shared" si="2"/>
        <v>246.40000000000003</v>
      </c>
      <c r="C8" s="1">
        <f t="shared" si="2"/>
        <v>452.59999999999997</v>
      </c>
      <c r="D8" s="1">
        <f t="shared" si="2"/>
        <v>26.340000000000003</v>
      </c>
      <c r="E8" s="1">
        <f t="shared" si="3"/>
        <v>32.5</v>
      </c>
      <c r="F8" s="1">
        <f t="shared" si="4"/>
        <v>30.44</v>
      </c>
      <c r="G8" s="1">
        <f t="shared" si="5"/>
        <v>32.46</v>
      </c>
      <c r="H8" s="1">
        <f t="shared" si="6"/>
        <v>0</v>
      </c>
      <c r="I8" s="1">
        <f t="shared" si="7"/>
        <v>0</v>
      </c>
      <c r="J8" s="1">
        <f t="shared" si="8"/>
        <v>0</v>
      </c>
      <c r="K8" s="1">
        <f t="shared" si="9"/>
        <v>0</v>
      </c>
      <c r="L8" s="1">
        <f t="shared" si="10"/>
        <v>26.820000000000004</v>
      </c>
      <c r="M8" s="1">
        <f t="shared" si="11"/>
        <v>61.66</v>
      </c>
      <c r="N8" s="1">
        <f t="shared" si="12"/>
        <v>30</v>
      </c>
    </row>
    <row r="9" spans="1:14" x14ac:dyDescent="0.25">
      <c r="A9">
        <v>5</v>
      </c>
      <c r="B9" s="1">
        <f t="shared" si="2"/>
        <v>275.20000000000005</v>
      </c>
      <c r="C9" s="1">
        <f t="shared" si="2"/>
        <v>506.79999999999995</v>
      </c>
      <c r="D9" s="1">
        <f t="shared" si="2"/>
        <v>28.120000000000005</v>
      </c>
      <c r="E9" s="1">
        <f t="shared" si="3"/>
        <v>36</v>
      </c>
      <c r="F9" s="1">
        <f t="shared" si="4"/>
        <v>33.92</v>
      </c>
      <c r="G9" s="1">
        <f t="shared" si="5"/>
        <v>36.28</v>
      </c>
      <c r="H9" s="1">
        <f t="shared" si="6"/>
        <v>0</v>
      </c>
      <c r="I9" s="1">
        <f t="shared" si="7"/>
        <v>0</v>
      </c>
      <c r="J9" s="1">
        <f t="shared" si="8"/>
        <v>0</v>
      </c>
      <c r="K9" s="1">
        <f t="shared" si="9"/>
        <v>0</v>
      </c>
      <c r="L9" s="1">
        <f t="shared" si="10"/>
        <v>30.760000000000005</v>
      </c>
      <c r="M9" s="1">
        <f t="shared" si="11"/>
        <v>69.88</v>
      </c>
      <c r="N9" s="1">
        <f t="shared" si="12"/>
        <v>30</v>
      </c>
    </row>
    <row r="10" spans="1:14" x14ac:dyDescent="0.25">
      <c r="A10">
        <v>6</v>
      </c>
      <c r="B10" s="1">
        <f t="shared" si="2"/>
        <v>304.00000000000006</v>
      </c>
      <c r="C10" s="1">
        <f t="shared" si="2"/>
        <v>561</v>
      </c>
      <c r="D10" s="1">
        <f t="shared" si="2"/>
        <v>29.900000000000006</v>
      </c>
      <c r="E10" s="1">
        <f t="shared" si="3"/>
        <v>39.5</v>
      </c>
      <c r="F10" s="1">
        <f t="shared" si="4"/>
        <v>37.4</v>
      </c>
      <c r="G10" s="1">
        <f t="shared" si="5"/>
        <v>40.1</v>
      </c>
      <c r="H10" s="1">
        <f t="shared" si="6"/>
        <v>0</v>
      </c>
      <c r="I10" s="1">
        <f t="shared" si="7"/>
        <v>0</v>
      </c>
      <c r="J10" s="1">
        <f t="shared" si="8"/>
        <v>0</v>
      </c>
      <c r="K10" s="1">
        <f t="shared" si="9"/>
        <v>0</v>
      </c>
      <c r="L10" s="1">
        <f t="shared" si="10"/>
        <v>34.700000000000003</v>
      </c>
      <c r="M10" s="1">
        <f t="shared" si="11"/>
        <v>78.099999999999994</v>
      </c>
      <c r="N10" s="1">
        <f t="shared" si="12"/>
        <v>30</v>
      </c>
    </row>
    <row r="11" spans="1:14" x14ac:dyDescent="0.25">
      <c r="A11">
        <v>7</v>
      </c>
      <c r="B11" s="1">
        <f t="shared" si="2"/>
        <v>332.80000000000007</v>
      </c>
      <c r="C11" s="1">
        <f t="shared" si="2"/>
        <v>615.20000000000005</v>
      </c>
      <c r="D11" s="1">
        <f t="shared" si="2"/>
        <v>31.680000000000007</v>
      </c>
      <c r="E11" s="1">
        <f t="shared" si="3"/>
        <v>43</v>
      </c>
      <c r="F11" s="1">
        <f t="shared" si="4"/>
        <v>40.879999999999995</v>
      </c>
      <c r="G11" s="1">
        <f t="shared" si="5"/>
        <v>43.92</v>
      </c>
      <c r="H11" s="1">
        <f t="shared" si="6"/>
        <v>0</v>
      </c>
      <c r="I11" s="1">
        <f t="shared" si="7"/>
        <v>0</v>
      </c>
      <c r="J11" s="1">
        <f t="shared" si="8"/>
        <v>0</v>
      </c>
      <c r="K11" s="1">
        <f t="shared" si="9"/>
        <v>0</v>
      </c>
      <c r="L11" s="1">
        <f t="shared" si="10"/>
        <v>38.64</v>
      </c>
      <c r="M11" s="1">
        <f t="shared" si="11"/>
        <v>86.32</v>
      </c>
      <c r="N11" s="1">
        <f t="shared" si="12"/>
        <v>30</v>
      </c>
    </row>
    <row r="12" spans="1:14" x14ac:dyDescent="0.25">
      <c r="A12">
        <v>8</v>
      </c>
      <c r="B12" s="1">
        <f t="shared" si="2"/>
        <v>361.60000000000008</v>
      </c>
      <c r="C12" s="1">
        <f t="shared" si="2"/>
        <v>669.40000000000009</v>
      </c>
      <c r="D12" s="1">
        <f t="shared" si="2"/>
        <v>33.460000000000008</v>
      </c>
      <c r="E12" s="1">
        <f t="shared" si="3"/>
        <v>46.5</v>
      </c>
      <c r="F12" s="1">
        <f t="shared" si="4"/>
        <v>44.359999999999992</v>
      </c>
      <c r="G12" s="1">
        <f t="shared" si="5"/>
        <v>47.74</v>
      </c>
      <c r="H12" s="1">
        <f t="shared" si="6"/>
        <v>0</v>
      </c>
      <c r="I12" s="1">
        <f t="shared" si="7"/>
        <v>0</v>
      </c>
      <c r="J12" s="1">
        <f t="shared" si="8"/>
        <v>0</v>
      </c>
      <c r="K12" s="1">
        <f t="shared" si="9"/>
        <v>0</v>
      </c>
      <c r="L12" s="1">
        <f t="shared" si="10"/>
        <v>42.58</v>
      </c>
      <c r="M12" s="1">
        <f t="shared" si="11"/>
        <v>94.539999999999992</v>
      </c>
      <c r="N12" s="1">
        <f t="shared" si="12"/>
        <v>30</v>
      </c>
    </row>
    <row r="13" spans="1:14" x14ac:dyDescent="0.25">
      <c r="A13">
        <v>9</v>
      </c>
      <c r="B13" s="1">
        <f t="shared" si="2"/>
        <v>390.40000000000009</v>
      </c>
      <c r="C13" s="1">
        <f t="shared" si="2"/>
        <v>723.60000000000014</v>
      </c>
      <c r="D13" s="1">
        <f t="shared" si="2"/>
        <v>35.240000000000009</v>
      </c>
      <c r="E13" s="1">
        <f t="shared" si="3"/>
        <v>50</v>
      </c>
      <c r="F13" s="1">
        <f t="shared" si="4"/>
        <v>47.839999999999989</v>
      </c>
      <c r="G13" s="1">
        <f t="shared" si="5"/>
        <v>51.56</v>
      </c>
      <c r="H13" s="1">
        <f t="shared" si="6"/>
        <v>0</v>
      </c>
      <c r="I13" s="1">
        <f t="shared" si="7"/>
        <v>0</v>
      </c>
      <c r="J13" s="1">
        <f t="shared" si="8"/>
        <v>0</v>
      </c>
      <c r="K13" s="1">
        <f t="shared" si="9"/>
        <v>0</v>
      </c>
      <c r="L13" s="1">
        <f t="shared" si="10"/>
        <v>46.519999999999996</v>
      </c>
      <c r="M13" s="1">
        <f t="shared" si="11"/>
        <v>102.75999999999999</v>
      </c>
      <c r="N13" s="1">
        <f t="shared" si="12"/>
        <v>30</v>
      </c>
    </row>
    <row r="14" spans="1:14" s="4" customFormat="1" x14ac:dyDescent="0.25">
      <c r="A14" s="4">
        <v>10</v>
      </c>
      <c r="B14" s="5">
        <f t="shared" si="2"/>
        <v>419.2000000000001</v>
      </c>
      <c r="C14" s="5">
        <f t="shared" si="2"/>
        <v>777.80000000000018</v>
      </c>
      <c r="D14" s="5">
        <f t="shared" si="2"/>
        <v>37.02000000000001</v>
      </c>
      <c r="E14" s="5">
        <f t="shared" si="3"/>
        <v>53.5</v>
      </c>
      <c r="F14" s="5">
        <f t="shared" si="4"/>
        <v>51.319999999999986</v>
      </c>
      <c r="G14" s="5">
        <f t="shared" si="5"/>
        <v>55.38</v>
      </c>
      <c r="H14" s="5">
        <f t="shared" si="6"/>
        <v>0</v>
      </c>
      <c r="I14" s="5">
        <f t="shared" si="7"/>
        <v>0</v>
      </c>
      <c r="J14" s="5">
        <f t="shared" si="8"/>
        <v>0</v>
      </c>
      <c r="K14" s="5">
        <f t="shared" si="9"/>
        <v>0</v>
      </c>
      <c r="L14" s="5">
        <f t="shared" si="10"/>
        <v>50.459999999999994</v>
      </c>
      <c r="M14" s="5">
        <f t="shared" si="11"/>
        <v>110.97999999999999</v>
      </c>
      <c r="N14" s="5">
        <f t="shared" si="12"/>
        <v>30</v>
      </c>
    </row>
    <row r="15" spans="1:14" x14ac:dyDescent="0.25">
      <c r="A15">
        <v>11</v>
      </c>
      <c r="B15" s="1">
        <f t="shared" si="2"/>
        <v>448.00000000000011</v>
      </c>
      <c r="C15" s="1">
        <f t="shared" si="2"/>
        <v>832.00000000000023</v>
      </c>
      <c r="D15" s="1">
        <f t="shared" si="2"/>
        <v>38.800000000000011</v>
      </c>
      <c r="E15" s="1">
        <f t="shared" si="3"/>
        <v>57</v>
      </c>
      <c r="F15" s="1">
        <f t="shared" si="4"/>
        <v>54.799999999999983</v>
      </c>
      <c r="G15" s="1">
        <f t="shared" si="5"/>
        <v>59.2</v>
      </c>
      <c r="H15" s="1">
        <f t="shared" si="6"/>
        <v>0</v>
      </c>
      <c r="I15" s="1">
        <f t="shared" si="7"/>
        <v>0</v>
      </c>
      <c r="J15" s="1">
        <f t="shared" si="8"/>
        <v>0</v>
      </c>
      <c r="K15" s="1">
        <f t="shared" si="9"/>
        <v>0</v>
      </c>
      <c r="L15" s="1">
        <f t="shared" si="10"/>
        <v>54.399999999999991</v>
      </c>
      <c r="M15" s="1">
        <f t="shared" si="11"/>
        <v>119.19999999999999</v>
      </c>
      <c r="N15" s="1">
        <f t="shared" si="12"/>
        <v>30</v>
      </c>
    </row>
    <row r="16" spans="1:14" x14ac:dyDescent="0.25">
      <c r="A16">
        <v>12</v>
      </c>
      <c r="B16" s="1">
        <f t="shared" si="2"/>
        <v>476.80000000000013</v>
      </c>
      <c r="C16" s="1">
        <f t="shared" si="2"/>
        <v>886.20000000000027</v>
      </c>
      <c r="D16" s="1">
        <f t="shared" si="2"/>
        <v>40.580000000000013</v>
      </c>
      <c r="E16" s="1">
        <f t="shared" si="3"/>
        <v>60.5</v>
      </c>
      <c r="F16" s="1">
        <f t="shared" si="4"/>
        <v>58.27999999999998</v>
      </c>
      <c r="G16" s="1">
        <f t="shared" si="5"/>
        <v>63.02</v>
      </c>
      <c r="H16" s="1">
        <f t="shared" si="6"/>
        <v>0</v>
      </c>
      <c r="I16" s="1">
        <f t="shared" si="7"/>
        <v>0</v>
      </c>
      <c r="J16" s="1">
        <f t="shared" si="8"/>
        <v>0</v>
      </c>
      <c r="K16" s="1">
        <f t="shared" si="9"/>
        <v>0</v>
      </c>
      <c r="L16" s="1">
        <f t="shared" si="10"/>
        <v>58.339999999999989</v>
      </c>
      <c r="M16" s="1">
        <f t="shared" si="11"/>
        <v>127.41999999999999</v>
      </c>
      <c r="N16" s="1">
        <f t="shared" si="12"/>
        <v>30</v>
      </c>
    </row>
    <row r="17" spans="1:14" x14ac:dyDescent="0.25">
      <c r="A17">
        <v>13</v>
      </c>
      <c r="B17" s="1">
        <f t="shared" si="2"/>
        <v>505.60000000000014</v>
      </c>
      <c r="C17" s="1">
        <f t="shared" si="2"/>
        <v>940.40000000000032</v>
      </c>
      <c r="D17" s="1">
        <f t="shared" si="2"/>
        <v>42.360000000000014</v>
      </c>
      <c r="E17" s="1">
        <f t="shared" si="3"/>
        <v>64</v>
      </c>
      <c r="F17" s="1">
        <f t="shared" si="4"/>
        <v>61.759999999999977</v>
      </c>
      <c r="G17" s="1">
        <f t="shared" si="5"/>
        <v>66.84</v>
      </c>
      <c r="H17" s="1">
        <f t="shared" si="6"/>
        <v>0</v>
      </c>
      <c r="I17" s="1">
        <f t="shared" si="7"/>
        <v>0</v>
      </c>
      <c r="J17" s="1">
        <f t="shared" si="8"/>
        <v>0</v>
      </c>
      <c r="K17" s="1">
        <f t="shared" si="9"/>
        <v>0</v>
      </c>
      <c r="L17" s="1">
        <f t="shared" si="10"/>
        <v>62.279999999999987</v>
      </c>
      <c r="M17" s="1">
        <f t="shared" si="11"/>
        <v>135.63999999999999</v>
      </c>
      <c r="N17" s="1">
        <f t="shared" si="12"/>
        <v>30</v>
      </c>
    </row>
    <row r="18" spans="1:14" x14ac:dyDescent="0.25">
      <c r="A18">
        <v>14</v>
      </c>
      <c r="B18" s="1">
        <f t="shared" si="2"/>
        <v>534.40000000000009</v>
      </c>
      <c r="C18" s="1">
        <f t="shared" si="2"/>
        <v>994.60000000000036</v>
      </c>
      <c r="D18" s="1">
        <f t="shared" si="2"/>
        <v>44.140000000000015</v>
      </c>
      <c r="E18" s="1">
        <f t="shared" si="3"/>
        <v>67.5</v>
      </c>
      <c r="F18" s="1">
        <f t="shared" si="4"/>
        <v>65.239999999999981</v>
      </c>
      <c r="G18" s="1">
        <f t="shared" si="5"/>
        <v>70.66</v>
      </c>
      <c r="H18" s="1">
        <f t="shared" si="6"/>
        <v>0</v>
      </c>
      <c r="I18" s="1">
        <f t="shared" si="7"/>
        <v>0</v>
      </c>
      <c r="J18" s="1">
        <f t="shared" si="8"/>
        <v>0</v>
      </c>
      <c r="K18" s="1">
        <f t="shared" si="9"/>
        <v>0</v>
      </c>
      <c r="L18" s="1">
        <f t="shared" si="10"/>
        <v>66.219999999999985</v>
      </c>
      <c r="M18" s="1">
        <f t="shared" si="11"/>
        <v>143.85999999999999</v>
      </c>
      <c r="N18" s="1">
        <f t="shared" si="12"/>
        <v>30</v>
      </c>
    </row>
    <row r="19" spans="1:14" x14ac:dyDescent="0.25">
      <c r="A19">
        <v>15</v>
      </c>
      <c r="B19" s="1">
        <f t="shared" si="2"/>
        <v>563.20000000000005</v>
      </c>
      <c r="C19" s="1">
        <f t="shared" si="2"/>
        <v>1048.8000000000004</v>
      </c>
      <c r="D19" s="1">
        <f t="shared" si="2"/>
        <v>45.920000000000016</v>
      </c>
      <c r="E19" s="1">
        <f t="shared" si="3"/>
        <v>71</v>
      </c>
      <c r="F19" s="1">
        <f t="shared" si="4"/>
        <v>68.719999999999985</v>
      </c>
      <c r="G19" s="1">
        <f t="shared" si="5"/>
        <v>74.47999999999999</v>
      </c>
      <c r="H19" s="1">
        <f t="shared" si="6"/>
        <v>0</v>
      </c>
      <c r="I19" s="1">
        <f t="shared" si="7"/>
        <v>0</v>
      </c>
      <c r="J19" s="1">
        <f t="shared" si="8"/>
        <v>0</v>
      </c>
      <c r="K19" s="1">
        <f t="shared" si="9"/>
        <v>0</v>
      </c>
      <c r="L19" s="1">
        <f t="shared" si="10"/>
        <v>70.159999999999982</v>
      </c>
      <c r="M19" s="1">
        <f t="shared" si="11"/>
        <v>152.07999999999998</v>
      </c>
      <c r="N19" s="1">
        <f t="shared" si="12"/>
        <v>30</v>
      </c>
    </row>
    <row r="20" spans="1:14" x14ac:dyDescent="0.25">
      <c r="A20">
        <v>16</v>
      </c>
      <c r="B20" s="1">
        <f t="shared" si="2"/>
        <v>592</v>
      </c>
      <c r="C20" s="1">
        <f t="shared" si="2"/>
        <v>1103.0000000000005</v>
      </c>
      <c r="D20" s="1">
        <f t="shared" si="2"/>
        <v>47.700000000000017</v>
      </c>
      <c r="E20" s="1">
        <f t="shared" si="3"/>
        <v>74.5</v>
      </c>
      <c r="F20" s="1">
        <f t="shared" si="4"/>
        <v>72.199999999999989</v>
      </c>
      <c r="G20" s="1">
        <f t="shared" si="5"/>
        <v>78.299999999999983</v>
      </c>
      <c r="H20" s="1">
        <f t="shared" si="6"/>
        <v>0</v>
      </c>
      <c r="I20" s="1">
        <f t="shared" si="7"/>
        <v>0</v>
      </c>
      <c r="J20" s="1">
        <f t="shared" si="8"/>
        <v>0</v>
      </c>
      <c r="K20" s="1">
        <f t="shared" si="9"/>
        <v>0</v>
      </c>
      <c r="L20" s="1">
        <f t="shared" si="10"/>
        <v>74.09999999999998</v>
      </c>
      <c r="M20" s="1">
        <f t="shared" si="11"/>
        <v>160.29999999999998</v>
      </c>
      <c r="N20" s="1">
        <f t="shared" si="12"/>
        <v>30</v>
      </c>
    </row>
    <row r="21" spans="1:14" x14ac:dyDescent="0.25">
      <c r="A21">
        <v>17</v>
      </c>
      <c r="B21" s="1">
        <f t="shared" si="2"/>
        <v>620.79999999999995</v>
      </c>
      <c r="C21" s="1">
        <f t="shared" si="2"/>
        <v>1157.2000000000005</v>
      </c>
      <c r="D21" s="1">
        <f t="shared" si="2"/>
        <v>49.480000000000018</v>
      </c>
      <c r="E21" s="1">
        <f t="shared" si="3"/>
        <v>78</v>
      </c>
      <c r="F21" s="1">
        <f t="shared" si="4"/>
        <v>75.679999999999993</v>
      </c>
      <c r="G21" s="1">
        <f t="shared" si="5"/>
        <v>82.119999999999976</v>
      </c>
      <c r="H21" s="1">
        <f t="shared" si="6"/>
        <v>0</v>
      </c>
      <c r="I21" s="1">
        <f t="shared" si="7"/>
        <v>0</v>
      </c>
      <c r="J21" s="1">
        <f t="shared" si="8"/>
        <v>0</v>
      </c>
      <c r="K21" s="1">
        <f t="shared" si="9"/>
        <v>0</v>
      </c>
      <c r="L21" s="1">
        <f t="shared" si="10"/>
        <v>78.039999999999978</v>
      </c>
      <c r="M21" s="1">
        <f t="shared" si="11"/>
        <v>168.51999999999998</v>
      </c>
      <c r="N21" s="1">
        <f t="shared" si="12"/>
        <v>30</v>
      </c>
    </row>
    <row r="22" spans="1:14" x14ac:dyDescent="0.25">
      <c r="A22">
        <v>18</v>
      </c>
      <c r="B22" s="1">
        <f t="shared" ref="B22:B54" si="13">B21+B$3</f>
        <v>649.59999999999991</v>
      </c>
      <c r="C22" s="1">
        <f t="shared" ref="C22:C54" si="14">C21+C$3</f>
        <v>1211.4000000000005</v>
      </c>
      <c r="D22" s="1">
        <f t="shared" ref="D22:D54" si="15">D21+D$3</f>
        <v>51.260000000000019</v>
      </c>
      <c r="E22" s="1">
        <f t="shared" si="3"/>
        <v>81.5</v>
      </c>
      <c r="F22" s="1">
        <f t="shared" si="4"/>
        <v>79.16</v>
      </c>
      <c r="G22" s="1">
        <f t="shared" si="5"/>
        <v>85.939999999999969</v>
      </c>
      <c r="H22" s="1">
        <f t="shared" si="6"/>
        <v>0</v>
      </c>
      <c r="I22" s="1">
        <f t="shared" si="7"/>
        <v>0</v>
      </c>
      <c r="J22" s="1">
        <f t="shared" si="8"/>
        <v>0</v>
      </c>
      <c r="K22" s="1">
        <f t="shared" si="9"/>
        <v>0</v>
      </c>
      <c r="L22" s="1">
        <f t="shared" si="10"/>
        <v>81.979999999999976</v>
      </c>
      <c r="M22" s="1">
        <f t="shared" si="11"/>
        <v>176.73999999999998</v>
      </c>
      <c r="N22" s="1">
        <f t="shared" si="12"/>
        <v>30</v>
      </c>
    </row>
    <row r="23" spans="1:14" x14ac:dyDescent="0.25">
      <c r="A23">
        <v>19</v>
      </c>
      <c r="B23" s="1">
        <f t="shared" si="13"/>
        <v>678.39999999999986</v>
      </c>
      <c r="C23" s="1">
        <f t="shared" si="14"/>
        <v>1265.6000000000006</v>
      </c>
      <c r="D23" s="1">
        <f t="shared" si="15"/>
        <v>53.04000000000002</v>
      </c>
      <c r="E23" s="1">
        <f t="shared" si="3"/>
        <v>85</v>
      </c>
      <c r="F23" s="1">
        <f t="shared" si="4"/>
        <v>82.64</v>
      </c>
      <c r="G23" s="1">
        <f t="shared" si="5"/>
        <v>89.759999999999962</v>
      </c>
      <c r="H23" s="1">
        <f t="shared" si="6"/>
        <v>0</v>
      </c>
      <c r="I23" s="1">
        <f t="shared" si="7"/>
        <v>0</v>
      </c>
      <c r="J23" s="1">
        <f t="shared" si="8"/>
        <v>0</v>
      </c>
      <c r="K23" s="1">
        <f t="shared" si="9"/>
        <v>0</v>
      </c>
      <c r="L23" s="1">
        <f t="shared" si="10"/>
        <v>85.919999999999973</v>
      </c>
      <c r="M23" s="1">
        <f t="shared" si="11"/>
        <v>184.95999999999998</v>
      </c>
      <c r="N23" s="1">
        <f t="shared" si="12"/>
        <v>30</v>
      </c>
    </row>
    <row r="24" spans="1:14" s="4" customFormat="1" x14ac:dyDescent="0.25">
      <c r="A24" s="4">
        <v>20</v>
      </c>
      <c r="B24" s="5">
        <f t="shared" si="13"/>
        <v>707.19999999999982</v>
      </c>
      <c r="C24" s="5">
        <f t="shared" si="14"/>
        <v>1319.8000000000006</v>
      </c>
      <c r="D24" s="5">
        <f t="shared" si="15"/>
        <v>54.820000000000022</v>
      </c>
      <c r="E24" s="5">
        <f t="shared" si="3"/>
        <v>88.5</v>
      </c>
      <c r="F24" s="5">
        <f t="shared" si="4"/>
        <v>86.12</v>
      </c>
      <c r="G24" s="5">
        <f t="shared" si="5"/>
        <v>93.579999999999956</v>
      </c>
      <c r="H24" s="5">
        <f t="shared" si="6"/>
        <v>0</v>
      </c>
      <c r="I24" s="5">
        <f t="shared" si="7"/>
        <v>0</v>
      </c>
      <c r="J24" s="5">
        <f t="shared" si="8"/>
        <v>0</v>
      </c>
      <c r="K24" s="5">
        <f t="shared" si="9"/>
        <v>0</v>
      </c>
      <c r="L24" s="5">
        <f t="shared" si="10"/>
        <v>89.859999999999971</v>
      </c>
      <c r="M24" s="5">
        <f t="shared" si="11"/>
        <v>193.17999999999998</v>
      </c>
      <c r="N24" s="5">
        <f t="shared" si="12"/>
        <v>30</v>
      </c>
    </row>
    <row r="25" spans="1:14" x14ac:dyDescent="0.25">
      <c r="A25">
        <v>21</v>
      </c>
      <c r="B25" s="1">
        <f t="shared" si="13"/>
        <v>735.99999999999977</v>
      </c>
      <c r="C25" s="1">
        <f t="shared" si="14"/>
        <v>1374.0000000000007</v>
      </c>
      <c r="D25" s="1">
        <f t="shared" si="15"/>
        <v>56.600000000000023</v>
      </c>
      <c r="E25" s="1">
        <f t="shared" si="3"/>
        <v>92</v>
      </c>
      <c r="F25" s="1">
        <f t="shared" si="4"/>
        <v>89.600000000000009</v>
      </c>
      <c r="G25" s="1">
        <f t="shared" si="5"/>
        <v>97.399999999999949</v>
      </c>
      <c r="H25" s="1">
        <f t="shared" si="6"/>
        <v>0</v>
      </c>
      <c r="I25" s="1">
        <f t="shared" si="7"/>
        <v>0</v>
      </c>
      <c r="J25" s="1">
        <f t="shared" si="8"/>
        <v>0</v>
      </c>
      <c r="K25" s="1">
        <f t="shared" si="9"/>
        <v>0</v>
      </c>
      <c r="L25" s="1">
        <f t="shared" si="10"/>
        <v>93.799999999999969</v>
      </c>
      <c r="M25" s="1">
        <f t="shared" si="11"/>
        <v>201.39999999999998</v>
      </c>
      <c r="N25" s="1">
        <f t="shared" si="12"/>
        <v>30</v>
      </c>
    </row>
    <row r="26" spans="1:14" x14ac:dyDescent="0.25">
      <c r="A26">
        <v>22</v>
      </c>
      <c r="B26" s="1">
        <f t="shared" si="13"/>
        <v>764.79999999999973</v>
      </c>
      <c r="C26" s="1">
        <f t="shared" si="14"/>
        <v>1428.2000000000007</v>
      </c>
      <c r="D26" s="1">
        <f t="shared" si="15"/>
        <v>58.380000000000024</v>
      </c>
      <c r="E26" s="1">
        <f t="shared" si="3"/>
        <v>95.5</v>
      </c>
      <c r="F26" s="1">
        <f t="shared" si="4"/>
        <v>93.080000000000013</v>
      </c>
      <c r="G26" s="1">
        <f t="shared" si="5"/>
        <v>101.21999999999994</v>
      </c>
      <c r="H26" s="1">
        <f t="shared" si="6"/>
        <v>0</v>
      </c>
      <c r="I26" s="1">
        <f t="shared" si="7"/>
        <v>0</v>
      </c>
      <c r="J26" s="1">
        <f t="shared" si="8"/>
        <v>0</v>
      </c>
      <c r="K26" s="1">
        <f t="shared" si="9"/>
        <v>0</v>
      </c>
      <c r="L26" s="1">
        <f t="shared" si="10"/>
        <v>97.739999999999966</v>
      </c>
      <c r="M26" s="1">
        <f t="shared" si="11"/>
        <v>209.61999999999998</v>
      </c>
      <c r="N26" s="1">
        <f t="shared" si="12"/>
        <v>30</v>
      </c>
    </row>
    <row r="27" spans="1:14" x14ac:dyDescent="0.25">
      <c r="A27">
        <v>23</v>
      </c>
      <c r="B27" s="1">
        <f t="shared" si="13"/>
        <v>793.59999999999968</v>
      </c>
      <c r="C27" s="1">
        <f t="shared" si="14"/>
        <v>1482.4000000000008</v>
      </c>
      <c r="D27" s="1">
        <f t="shared" si="15"/>
        <v>60.160000000000025</v>
      </c>
      <c r="E27" s="1">
        <f t="shared" si="3"/>
        <v>99</v>
      </c>
      <c r="F27" s="1">
        <f t="shared" si="4"/>
        <v>96.560000000000016</v>
      </c>
      <c r="G27" s="1">
        <f t="shared" si="5"/>
        <v>105.03999999999994</v>
      </c>
      <c r="H27" s="1">
        <f t="shared" si="6"/>
        <v>0</v>
      </c>
      <c r="I27" s="1">
        <f t="shared" si="7"/>
        <v>0</v>
      </c>
      <c r="J27" s="1">
        <f t="shared" si="8"/>
        <v>0</v>
      </c>
      <c r="K27" s="1">
        <f t="shared" si="9"/>
        <v>0</v>
      </c>
      <c r="L27" s="1">
        <f t="shared" si="10"/>
        <v>101.67999999999996</v>
      </c>
      <c r="M27" s="1">
        <f t="shared" si="11"/>
        <v>217.83999999999997</v>
      </c>
      <c r="N27" s="1">
        <f t="shared" si="12"/>
        <v>30</v>
      </c>
    </row>
    <row r="28" spans="1:14" x14ac:dyDescent="0.25">
      <c r="A28">
        <v>24</v>
      </c>
      <c r="B28" s="1">
        <f t="shared" si="13"/>
        <v>822.39999999999964</v>
      </c>
      <c r="C28" s="1">
        <f t="shared" si="14"/>
        <v>1536.6000000000008</v>
      </c>
      <c r="D28" s="1">
        <f t="shared" si="15"/>
        <v>61.940000000000026</v>
      </c>
      <c r="E28" s="1">
        <f t="shared" si="3"/>
        <v>102.5</v>
      </c>
      <c r="F28" s="1">
        <f t="shared" si="4"/>
        <v>100.04000000000002</v>
      </c>
      <c r="G28" s="1">
        <f t="shared" si="5"/>
        <v>108.85999999999993</v>
      </c>
      <c r="H28" s="1">
        <f t="shared" si="6"/>
        <v>0</v>
      </c>
      <c r="I28" s="1">
        <f t="shared" si="7"/>
        <v>0</v>
      </c>
      <c r="J28" s="1">
        <f t="shared" si="8"/>
        <v>0</v>
      </c>
      <c r="K28" s="1">
        <f t="shared" si="9"/>
        <v>0</v>
      </c>
      <c r="L28" s="1">
        <f t="shared" si="10"/>
        <v>105.61999999999996</v>
      </c>
      <c r="M28" s="1">
        <f t="shared" si="11"/>
        <v>226.05999999999997</v>
      </c>
      <c r="N28" s="1">
        <f t="shared" si="12"/>
        <v>30</v>
      </c>
    </row>
    <row r="29" spans="1:14" x14ac:dyDescent="0.25">
      <c r="A29">
        <v>25</v>
      </c>
      <c r="B29" s="1">
        <f t="shared" si="13"/>
        <v>851.19999999999959</v>
      </c>
      <c r="C29" s="1">
        <f t="shared" si="14"/>
        <v>1590.8000000000009</v>
      </c>
      <c r="D29" s="1">
        <f t="shared" si="15"/>
        <v>63.720000000000027</v>
      </c>
      <c r="E29" s="1">
        <f t="shared" si="3"/>
        <v>106</v>
      </c>
      <c r="F29" s="1">
        <f t="shared" si="4"/>
        <v>103.52000000000002</v>
      </c>
      <c r="G29" s="1">
        <f t="shared" si="5"/>
        <v>112.67999999999992</v>
      </c>
      <c r="H29" s="1">
        <f t="shared" si="6"/>
        <v>0</v>
      </c>
      <c r="I29" s="1">
        <f t="shared" si="7"/>
        <v>0</v>
      </c>
      <c r="J29" s="1">
        <f t="shared" si="8"/>
        <v>0</v>
      </c>
      <c r="K29" s="1">
        <f t="shared" si="9"/>
        <v>0</v>
      </c>
      <c r="L29" s="1">
        <f t="shared" si="10"/>
        <v>109.55999999999996</v>
      </c>
      <c r="M29" s="1">
        <f t="shared" si="11"/>
        <v>234.27999999999997</v>
      </c>
      <c r="N29" s="1">
        <f t="shared" si="12"/>
        <v>30</v>
      </c>
    </row>
    <row r="30" spans="1:14" x14ac:dyDescent="0.25">
      <c r="A30">
        <v>26</v>
      </c>
      <c r="B30" s="1">
        <f t="shared" si="13"/>
        <v>879.99999999999955</v>
      </c>
      <c r="C30" s="1">
        <f t="shared" si="14"/>
        <v>1645.0000000000009</v>
      </c>
      <c r="D30" s="1">
        <f t="shared" si="15"/>
        <v>65.500000000000028</v>
      </c>
      <c r="E30" s="1">
        <f t="shared" si="3"/>
        <v>109.5</v>
      </c>
      <c r="F30" s="1">
        <f t="shared" si="4"/>
        <v>107.00000000000003</v>
      </c>
      <c r="G30" s="1">
        <f t="shared" si="5"/>
        <v>116.49999999999991</v>
      </c>
      <c r="H30" s="1">
        <f t="shared" si="6"/>
        <v>0</v>
      </c>
      <c r="I30" s="1">
        <f t="shared" si="7"/>
        <v>0</v>
      </c>
      <c r="J30" s="1">
        <f t="shared" si="8"/>
        <v>0</v>
      </c>
      <c r="K30" s="1">
        <f t="shared" si="9"/>
        <v>0</v>
      </c>
      <c r="L30" s="1">
        <f t="shared" si="10"/>
        <v>113.49999999999996</v>
      </c>
      <c r="M30" s="1">
        <f t="shared" si="11"/>
        <v>242.49999999999997</v>
      </c>
      <c r="N30" s="1">
        <f t="shared" si="12"/>
        <v>30</v>
      </c>
    </row>
    <row r="31" spans="1:14" x14ac:dyDescent="0.25">
      <c r="A31">
        <v>27</v>
      </c>
      <c r="B31" s="1">
        <f t="shared" si="13"/>
        <v>908.7999999999995</v>
      </c>
      <c r="C31" s="1">
        <f t="shared" si="14"/>
        <v>1699.200000000001</v>
      </c>
      <c r="D31" s="1">
        <f t="shared" si="15"/>
        <v>67.28000000000003</v>
      </c>
      <c r="E31" s="1">
        <f t="shared" si="3"/>
        <v>113</v>
      </c>
      <c r="F31" s="1">
        <f t="shared" si="4"/>
        <v>110.48000000000003</v>
      </c>
      <c r="G31" s="1">
        <f t="shared" si="5"/>
        <v>120.31999999999991</v>
      </c>
      <c r="H31" s="1">
        <f t="shared" si="6"/>
        <v>0</v>
      </c>
      <c r="I31" s="1">
        <f t="shared" si="7"/>
        <v>0</v>
      </c>
      <c r="J31" s="1">
        <f t="shared" si="8"/>
        <v>0</v>
      </c>
      <c r="K31" s="1">
        <f t="shared" si="9"/>
        <v>0</v>
      </c>
      <c r="L31" s="1">
        <f t="shared" si="10"/>
        <v>117.43999999999996</v>
      </c>
      <c r="M31" s="1">
        <f t="shared" si="11"/>
        <v>250.71999999999997</v>
      </c>
      <c r="N31" s="1">
        <f t="shared" si="12"/>
        <v>30</v>
      </c>
    </row>
    <row r="32" spans="1:14" x14ac:dyDescent="0.25">
      <c r="A32">
        <v>28</v>
      </c>
      <c r="B32" s="1">
        <f t="shared" si="13"/>
        <v>937.59999999999945</v>
      </c>
      <c r="C32" s="1">
        <f t="shared" si="14"/>
        <v>1753.400000000001</v>
      </c>
      <c r="D32" s="1">
        <f t="shared" si="15"/>
        <v>69.060000000000031</v>
      </c>
      <c r="E32" s="1">
        <f t="shared" si="3"/>
        <v>116.5</v>
      </c>
      <c r="F32" s="1">
        <f t="shared" si="4"/>
        <v>113.96000000000004</v>
      </c>
      <c r="G32" s="1">
        <f t="shared" si="5"/>
        <v>124.1399999999999</v>
      </c>
      <c r="H32" s="1">
        <f t="shared" si="6"/>
        <v>0</v>
      </c>
      <c r="I32" s="1">
        <f t="shared" si="7"/>
        <v>0</v>
      </c>
      <c r="J32" s="1">
        <f t="shared" si="8"/>
        <v>0</v>
      </c>
      <c r="K32" s="1">
        <f t="shared" si="9"/>
        <v>0</v>
      </c>
      <c r="L32" s="1">
        <f t="shared" si="10"/>
        <v>121.37999999999995</v>
      </c>
      <c r="M32" s="1">
        <f t="shared" si="11"/>
        <v>258.94</v>
      </c>
      <c r="N32" s="1">
        <f t="shared" si="12"/>
        <v>30</v>
      </c>
    </row>
    <row r="33" spans="1:14" x14ac:dyDescent="0.25">
      <c r="A33">
        <v>29</v>
      </c>
      <c r="B33" s="1">
        <f t="shared" si="13"/>
        <v>966.39999999999941</v>
      </c>
      <c r="C33" s="1">
        <f t="shared" si="14"/>
        <v>1807.600000000001</v>
      </c>
      <c r="D33" s="1">
        <f t="shared" si="15"/>
        <v>70.840000000000032</v>
      </c>
      <c r="E33" s="1">
        <f t="shared" si="3"/>
        <v>120</v>
      </c>
      <c r="F33" s="1">
        <f t="shared" si="4"/>
        <v>117.44000000000004</v>
      </c>
      <c r="G33" s="1">
        <f t="shared" si="5"/>
        <v>127.95999999999989</v>
      </c>
      <c r="H33" s="1">
        <f t="shared" si="6"/>
        <v>0</v>
      </c>
      <c r="I33" s="1">
        <f t="shared" si="7"/>
        <v>0</v>
      </c>
      <c r="J33" s="1">
        <f t="shared" si="8"/>
        <v>0</v>
      </c>
      <c r="K33" s="1">
        <f t="shared" si="9"/>
        <v>0</v>
      </c>
      <c r="L33" s="1">
        <f t="shared" si="10"/>
        <v>125.31999999999995</v>
      </c>
      <c r="M33" s="1">
        <f t="shared" si="11"/>
        <v>267.16000000000003</v>
      </c>
      <c r="N33" s="1">
        <f t="shared" si="12"/>
        <v>30</v>
      </c>
    </row>
    <row r="34" spans="1:14" s="4" customFormat="1" x14ac:dyDescent="0.25">
      <c r="A34" s="4">
        <v>30</v>
      </c>
      <c r="B34" s="5">
        <f t="shared" si="13"/>
        <v>995.19999999999936</v>
      </c>
      <c r="C34" s="5">
        <f t="shared" si="14"/>
        <v>1861.8000000000011</v>
      </c>
      <c r="D34" s="5">
        <f t="shared" si="15"/>
        <v>72.620000000000033</v>
      </c>
      <c r="E34" s="5">
        <f t="shared" si="3"/>
        <v>123.5</v>
      </c>
      <c r="F34" s="5">
        <f t="shared" si="4"/>
        <v>120.92000000000004</v>
      </c>
      <c r="G34" s="5">
        <f t="shared" si="5"/>
        <v>131.77999999999989</v>
      </c>
      <c r="H34" s="5">
        <f t="shared" si="6"/>
        <v>0</v>
      </c>
      <c r="I34" s="5">
        <f t="shared" si="7"/>
        <v>0</v>
      </c>
      <c r="J34" s="5">
        <f t="shared" si="8"/>
        <v>0</v>
      </c>
      <c r="K34" s="5">
        <f t="shared" si="9"/>
        <v>0</v>
      </c>
      <c r="L34" s="5">
        <f t="shared" si="10"/>
        <v>129.25999999999996</v>
      </c>
      <c r="M34" s="5">
        <f t="shared" si="11"/>
        <v>275.38000000000005</v>
      </c>
      <c r="N34" s="5">
        <f t="shared" si="12"/>
        <v>30</v>
      </c>
    </row>
    <row r="35" spans="1:14" x14ac:dyDescent="0.25">
      <c r="A35">
        <v>31</v>
      </c>
      <c r="B35" s="1">
        <f t="shared" si="13"/>
        <v>1023.9999999999993</v>
      </c>
      <c r="C35" s="1">
        <f t="shared" si="14"/>
        <v>1916.0000000000011</v>
      </c>
      <c r="D35" s="1">
        <f t="shared" si="15"/>
        <v>74.400000000000034</v>
      </c>
      <c r="E35" s="1">
        <f t="shared" si="3"/>
        <v>127</v>
      </c>
      <c r="F35" s="1">
        <f t="shared" si="4"/>
        <v>124.40000000000005</v>
      </c>
      <c r="G35" s="1">
        <f t="shared" si="5"/>
        <v>135.59999999999988</v>
      </c>
      <c r="H35" s="1">
        <f t="shared" si="6"/>
        <v>0</v>
      </c>
      <c r="I35" s="1">
        <f t="shared" si="7"/>
        <v>0</v>
      </c>
      <c r="J35" s="1">
        <f t="shared" si="8"/>
        <v>0</v>
      </c>
      <c r="K35" s="1">
        <f t="shared" si="9"/>
        <v>0</v>
      </c>
      <c r="L35" s="1">
        <f t="shared" si="10"/>
        <v>133.19999999999996</v>
      </c>
      <c r="M35" s="1">
        <f t="shared" si="11"/>
        <v>283.60000000000008</v>
      </c>
      <c r="N35" s="1">
        <f t="shared" si="12"/>
        <v>30</v>
      </c>
    </row>
    <row r="36" spans="1:14" x14ac:dyDescent="0.25">
      <c r="A36">
        <v>32</v>
      </c>
      <c r="B36" s="1">
        <f t="shared" si="13"/>
        <v>1052.7999999999993</v>
      </c>
      <c r="C36" s="1">
        <f t="shared" si="14"/>
        <v>1970.2000000000012</v>
      </c>
      <c r="D36" s="1">
        <f t="shared" si="15"/>
        <v>76.180000000000035</v>
      </c>
      <c r="E36" s="1">
        <f t="shared" si="3"/>
        <v>130.5</v>
      </c>
      <c r="F36" s="1">
        <f t="shared" si="4"/>
        <v>127.88000000000005</v>
      </c>
      <c r="G36" s="1">
        <f t="shared" si="5"/>
        <v>139.41999999999987</v>
      </c>
      <c r="H36" s="1">
        <f t="shared" si="6"/>
        <v>0</v>
      </c>
      <c r="I36" s="1">
        <f t="shared" si="7"/>
        <v>0</v>
      </c>
      <c r="J36" s="1">
        <f t="shared" si="8"/>
        <v>0</v>
      </c>
      <c r="K36" s="1">
        <f t="shared" si="9"/>
        <v>0</v>
      </c>
      <c r="L36" s="1">
        <f t="shared" si="10"/>
        <v>137.13999999999996</v>
      </c>
      <c r="M36" s="1">
        <f t="shared" si="11"/>
        <v>291.82000000000011</v>
      </c>
      <c r="N36" s="1">
        <f t="shared" si="12"/>
        <v>30</v>
      </c>
    </row>
    <row r="37" spans="1:14" x14ac:dyDescent="0.25">
      <c r="A37">
        <v>33</v>
      </c>
      <c r="B37" s="1">
        <f t="shared" si="13"/>
        <v>1081.5999999999992</v>
      </c>
      <c r="C37" s="1">
        <f t="shared" si="14"/>
        <v>2024.4000000000012</v>
      </c>
      <c r="D37" s="1">
        <f t="shared" si="15"/>
        <v>77.960000000000036</v>
      </c>
      <c r="E37" s="1">
        <f t="shared" si="3"/>
        <v>134</v>
      </c>
      <c r="F37" s="1">
        <f t="shared" si="4"/>
        <v>131.36000000000004</v>
      </c>
      <c r="G37" s="1">
        <f t="shared" si="5"/>
        <v>143.23999999999987</v>
      </c>
      <c r="H37" s="1">
        <f t="shared" si="6"/>
        <v>0</v>
      </c>
      <c r="I37" s="1">
        <f t="shared" si="7"/>
        <v>0</v>
      </c>
      <c r="J37" s="1">
        <f t="shared" si="8"/>
        <v>0</v>
      </c>
      <c r="K37" s="1">
        <f t="shared" si="9"/>
        <v>0</v>
      </c>
      <c r="L37" s="1">
        <f t="shared" si="10"/>
        <v>141.07999999999996</v>
      </c>
      <c r="M37" s="1">
        <f t="shared" si="11"/>
        <v>300.04000000000013</v>
      </c>
      <c r="N37" s="1">
        <f t="shared" si="12"/>
        <v>30</v>
      </c>
    </row>
    <row r="38" spans="1:14" x14ac:dyDescent="0.25">
      <c r="A38">
        <v>34</v>
      </c>
      <c r="B38" s="1">
        <f t="shared" si="13"/>
        <v>1110.3999999999992</v>
      </c>
      <c r="C38" s="1">
        <f t="shared" si="14"/>
        <v>2078.6000000000013</v>
      </c>
      <c r="D38" s="1">
        <f t="shared" si="15"/>
        <v>79.740000000000038</v>
      </c>
      <c r="E38" s="1">
        <f t="shared" si="3"/>
        <v>137.5</v>
      </c>
      <c r="F38" s="1">
        <f t="shared" si="4"/>
        <v>134.84000000000003</v>
      </c>
      <c r="G38" s="1">
        <f t="shared" si="5"/>
        <v>147.05999999999986</v>
      </c>
      <c r="H38" s="1">
        <f t="shared" si="6"/>
        <v>0</v>
      </c>
      <c r="I38" s="1">
        <f t="shared" si="7"/>
        <v>0</v>
      </c>
      <c r="J38" s="1">
        <f t="shared" si="8"/>
        <v>0</v>
      </c>
      <c r="K38" s="1">
        <f t="shared" si="9"/>
        <v>0</v>
      </c>
      <c r="L38" s="1">
        <f t="shared" si="10"/>
        <v>145.01999999999995</v>
      </c>
      <c r="M38" s="1">
        <f t="shared" si="11"/>
        <v>308.26000000000016</v>
      </c>
      <c r="N38" s="1">
        <f t="shared" si="12"/>
        <v>30</v>
      </c>
    </row>
    <row r="39" spans="1:14" x14ac:dyDescent="0.25">
      <c r="A39">
        <v>35</v>
      </c>
      <c r="B39" s="1">
        <f t="shared" si="13"/>
        <v>1139.1999999999991</v>
      </c>
      <c r="C39" s="1">
        <f t="shared" si="14"/>
        <v>2132.8000000000011</v>
      </c>
      <c r="D39" s="1">
        <f t="shared" si="15"/>
        <v>81.520000000000039</v>
      </c>
      <c r="E39" s="1">
        <f t="shared" si="3"/>
        <v>141</v>
      </c>
      <c r="F39" s="1">
        <f t="shared" si="4"/>
        <v>138.32000000000002</v>
      </c>
      <c r="G39" s="1">
        <f t="shared" si="5"/>
        <v>150.87999999999985</v>
      </c>
      <c r="H39" s="1">
        <f t="shared" si="6"/>
        <v>0</v>
      </c>
      <c r="I39" s="1">
        <f t="shared" si="7"/>
        <v>0</v>
      </c>
      <c r="J39" s="1">
        <f t="shared" si="8"/>
        <v>0</v>
      </c>
      <c r="K39" s="1">
        <f t="shared" si="9"/>
        <v>0</v>
      </c>
      <c r="L39" s="1">
        <f t="shared" ref="L39:L55" si="16">L38+L$3</f>
        <v>148.95999999999995</v>
      </c>
      <c r="M39" s="1">
        <f t="shared" ref="M39:M55" si="17">M38+M$3</f>
        <v>316.48000000000019</v>
      </c>
      <c r="N39" s="1">
        <f t="shared" si="12"/>
        <v>30</v>
      </c>
    </row>
    <row r="40" spans="1:14" x14ac:dyDescent="0.25">
      <c r="A40">
        <v>36</v>
      </c>
      <c r="B40" s="1">
        <f t="shared" si="13"/>
        <v>1167.9999999999991</v>
      </c>
      <c r="C40" s="1">
        <f t="shared" si="14"/>
        <v>2187.0000000000009</v>
      </c>
      <c r="D40" s="1">
        <f t="shared" si="15"/>
        <v>83.30000000000004</v>
      </c>
      <c r="E40" s="1">
        <f t="shared" si="3"/>
        <v>144.5</v>
      </c>
      <c r="F40" s="1">
        <f t="shared" si="4"/>
        <v>141.80000000000001</v>
      </c>
      <c r="G40" s="1">
        <f t="shared" si="5"/>
        <v>154.69999999999985</v>
      </c>
      <c r="H40" s="1">
        <f t="shared" si="6"/>
        <v>0</v>
      </c>
      <c r="I40" s="1">
        <f t="shared" si="7"/>
        <v>0</v>
      </c>
      <c r="J40" s="1">
        <f t="shared" si="8"/>
        <v>0</v>
      </c>
      <c r="K40" s="1">
        <f t="shared" si="9"/>
        <v>0</v>
      </c>
      <c r="L40" s="1">
        <f t="shared" si="16"/>
        <v>152.89999999999995</v>
      </c>
      <c r="M40" s="1">
        <f t="shared" si="17"/>
        <v>324.70000000000022</v>
      </c>
      <c r="N40" s="1">
        <f t="shared" si="12"/>
        <v>30</v>
      </c>
    </row>
    <row r="41" spans="1:14" x14ac:dyDescent="0.25">
      <c r="A41">
        <v>37</v>
      </c>
      <c r="B41" s="1">
        <f t="shared" si="13"/>
        <v>1196.799999999999</v>
      </c>
      <c r="C41" s="1">
        <f t="shared" si="14"/>
        <v>2241.2000000000007</v>
      </c>
      <c r="D41" s="1">
        <f t="shared" si="15"/>
        <v>85.080000000000041</v>
      </c>
      <c r="E41" s="1">
        <f t="shared" si="3"/>
        <v>148</v>
      </c>
      <c r="F41" s="1">
        <f t="shared" si="4"/>
        <v>145.28</v>
      </c>
      <c r="G41" s="1">
        <f t="shared" si="5"/>
        <v>158.51999999999984</v>
      </c>
      <c r="H41" s="1">
        <f t="shared" si="6"/>
        <v>0</v>
      </c>
      <c r="I41" s="1">
        <f t="shared" si="7"/>
        <v>0</v>
      </c>
      <c r="J41" s="1">
        <f t="shared" si="8"/>
        <v>0</v>
      </c>
      <c r="K41" s="1">
        <f t="shared" si="9"/>
        <v>0</v>
      </c>
      <c r="L41" s="1">
        <f t="shared" si="16"/>
        <v>156.83999999999995</v>
      </c>
      <c r="M41" s="1">
        <f t="shared" si="17"/>
        <v>332.92000000000024</v>
      </c>
      <c r="N41" s="1">
        <f t="shared" si="12"/>
        <v>30</v>
      </c>
    </row>
    <row r="42" spans="1:14" x14ac:dyDescent="0.25">
      <c r="A42">
        <v>38</v>
      </c>
      <c r="B42" s="1">
        <f t="shared" si="13"/>
        <v>1225.599999999999</v>
      </c>
      <c r="C42" s="1">
        <f t="shared" si="14"/>
        <v>2295.4000000000005</v>
      </c>
      <c r="D42" s="1">
        <f t="shared" si="15"/>
        <v>86.860000000000042</v>
      </c>
      <c r="E42" s="1">
        <f t="shared" si="3"/>
        <v>151.5</v>
      </c>
      <c r="F42" s="1">
        <f t="shared" si="4"/>
        <v>148.76</v>
      </c>
      <c r="G42" s="1">
        <f t="shared" si="5"/>
        <v>162.33999999999983</v>
      </c>
      <c r="H42" s="1">
        <f t="shared" si="6"/>
        <v>0</v>
      </c>
      <c r="I42" s="1">
        <f t="shared" si="7"/>
        <v>0</v>
      </c>
      <c r="J42" s="1">
        <f t="shared" si="8"/>
        <v>0</v>
      </c>
      <c r="K42" s="1">
        <f t="shared" si="9"/>
        <v>0</v>
      </c>
      <c r="L42" s="1">
        <f t="shared" si="16"/>
        <v>160.77999999999994</v>
      </c>
      <c r="M42" s="1">
        <f t="shared" si="17"/>
        <v>341.14000000000027</v>
      </c>
      <c r="N42" s="1">
        <f t="shared" si="12"/>
        <v>30</v>
      </c>
    </row>
    <row r="43" spans="1:14" x14ac:dyDescent="0.25">
      <c r="A43">
        <v>39</v>
      </c>
      <c r="B43" s="1">
        <f t="shared" si="13"/>
        <v>1254.399999999999</v>
      </c>
      <c r="C43" s="1">
        <f t="shared" si="14"/>
        <v>2349.6000000000004</v>
      </c>
      <c r="D43" s="1">
        <f t="shared" si="15"/>
        <v>88.640000000000043</v>
      </c>
      <c r="E43" s="1">
        <f t="shared" si="3"/>
        <v>155</v>
      </c>
      <c r="F43" s="1">
        <f t="shared" si="4"/>
        <v>152.23999999999998</v>
      </c>
      <c r="G43" s="1">
        <f t="shared" si="5"/>
        <v>166.15999999999983</v>
      </c>
      <c r="H43" s="1">
        <f t="shared" si="6"/>
        <v>0</v>
      </c>
      <c r="I43" s="1">
        <f t="shared" si="7"/>
        <v>0</v>
      </c>
      <c r="J43" s="1">
        <f t="shared" si="8"/>
        <v>0</v>
      </c>
      <c r="K43" s="1">
        <f t="shared" si="9"/>
        <v>0</v>
      </c>
      <c r="L43" s="1">
        <f t="shared" si="16"/>
        <v>164.71999999999994</v>
      </c>
      <c r="M43" s="1">
        <f t="shared" si="17"/>
        <v>349.3600000000003</v>
      </c>
      <c r="N43" s="1">
        <f t="shared" si="12"/>
        <v>30</v>
      </c>
    </row>
    <row r="44" spans="1:14" s="4" customFormat="1" x14ac:dyDescent="0.25">
      <c r="A44" s="4">
        <v>40</v>
      </c>
      <c r="B44" s="5">
        <f t="shared" si="13"/>
        <v>1283.1999999999989</v>
      </c>
      <c r="C44" s="5">
        <f t="shared" si="14"/>
        <v>2403.8000000000002</v>
      </c>
      <c r="D44" s="5">
        <f t="shared" si="15"/>
        <v>90.420000000000044</v>
      </c>
      <c r="E44" s="5">
        <f t="shared" si="3"/>
        <v>158.5</v>
      </c>
      <c r="F44" s="5">
        <f t="shared" si="4"/>
        <v>155.71999999999997</v>
      </c>
      <c r="G44" s="5">
        <f t="shared" si="5"/>
        <v>169.97999999999982</v>
      </c>
      <c r="H44" s="5">
        <f t="shared" si="6"/>
        <v>0</v>
      </c>
      <c r="I44" s="5">
        <f t="shared" si="7"/>
        <v>0</v>
      </c>
      <c r="J44" s="5">
        <f t="shared" si="8"/>
        <v>0</v>
      </c>
      <c r="K44" s="5">
        <f t="shared" si="9"/>
        <v>0</v>
      </c>
      <c r="L44" s="5">
        <f t="shared" si="16"/>
        <v>168.65999999999994</v>
      </c>
      <c r="M44" s="5">
        <f t="shared" si="17"/>
        <v>357.58000000000033</v>
      </c>
      <c r="N44" s="5">
        <f t="shared" si="12"/>
        <v>30</v>
      </c>
    </row>
    <row r="45" spans="1:14" x14ac:dyDescent="0.25">
      <c r="A45">
        <v>41</v>
      </c>
      <c r="B45" s="1">
        <f t="shared" si="13"/>
        <v>1311.9999999999989</v>
      </c>
      <c r="C45" s="1">
        <f t="shared" si="14"/>
        <v>2458</v>
      </c>
      <c r="D45" s="1">
        <f t="shared" si="15"/>
        <v>92.200000000000045</v>
      </c>
      <c r="E45" s="1">
        <f t="shared" si="3"/>
        <v>162</v>
      </c>
      <c r="F45" s="1">
        <f t="shared" si="4"/>
        <v>159.19999999999996</v>
      </c>
      <c r="G45" s="1">
        <f t="shared" si="5"/>
        <v>173.79999999999981</v>
      </c>
      <c r="H45" s="1">
        <f t="shared" si="6"/>
        <v>0</v>
      </c>
      <c r="I45" s="1">
        <f t="shared" si="7"/>
        <v>0</v>
      </c>
      <c r="J45" s="1">
        <f t="shared" si="8"/>
        <v>0</v>
      </c>
      <c r="K45" s="1">
        <f t="shared" si="9"/>
        <v>0</v>
      </c>
      <c r="L45" s="1">
        <f t="shared" si="16"/>
        <v>172.59999999999994</v>
      </c>
      <c r="M45" s="1">
        <f t="shared" si="17"/>
        <v>365.80000000000035</v>
      </c>
      <c r="N45" s="1">
        <f t="shared" si="12"/>
        <v>30</v>
      </c>
    </row>
    <row r="46" spans="1:14" x14ac:dyDescent="0.25">
      <c r="A46">
        <v>42</v>
      </c>
      <c r="B46" s="1">
        <f t="shared" si="13"/>
        <v>1340.7999999999988</v>
      </c>
      <c r="C46" s="1">
        <f t="shared" si="14"/>
        <v>2512.1999999999998</v>
      </c>
      <c r="D46" s="1">
        <f t="shared" si="15"/>
        <v>93.980000000000047</v>
      </c>
      <c r="E46" s="1">
        <f t="shared" si="3"/>
        <v>165.5</v>
      </c>
      <c r="F46" s="1">
        <f t="shared" si="4"/>
        <v>162.67999999999995</v>
      </c>
      <c r="G46" s="1">
        <f t="shared" si="5"/>
        <v>177.61999999999981</v>
      </c>
      <c r="H46" s="1">
        <f t="shared" si="6"/>
        <v>0</v>
      </c>
      <c r="I46" s="1">
        <f t="shared" si="7"/>
        <v>0</v>
      </c>
      <c r="J46" s="1">
        <f t="shared" si="8"/>
        <v>0</v>
      </c>
      <c r="K46" s="1">
        <f t="shared" si="9"/>
        <v>0</v>
      </c>
      <c r="L46" s="1">
        <f t="shared" si="16"/>
        <v>176.53999999999994</v>
      </c>
      <c r="M46" s="1">
        <f t="shared" si="17"/>
        <v>374.02000000000038</v>
      </c>
      <c r="N46" s="1">
        <f t="shared" si="12"/>
        <v>30</v>
      </c>
    </row>
    <row r="47" spans="1:14" x14ac:dyDescent="0.25">
      <c r="A47">
        <v>43</v>
      </c>
      <c r="B47" s="1">
        <f t="shared" si="13"/>
        <v>1369.5999999999988</v>
      </c>
      <c r="C47" s="1">
        <f t="shared" si="14"/>
        <v>2566.3999999999996</v>
      </c>
      <c r="D47" s="1">
        <f t="shared" si="15"/>
        <v>95.760000000000048</v>
      </c>
      <c r="E47" s="1">
        <f t="shared" si="3"/>
        <v>169</v>
      </c>
      <c r="F47" s="1">
        <f t="shared" si="4"/>
        <v>166.15999999999994</v>
      </c>
      <c r="G47" s="1">
        <f t="shared" si="5"/>
        <v>181.4399999999998</v>
      </c>
      <c r="H47" s="1">
        <f t="shared" si="6"/>
        <v>0</v>
      </c>
      <c r="I47" s="1">
        <f t="shared" si="7"/>
        <v>0</v>
      </c>
      <c r="J47" s="1">
        <f t="shared" si="8"/>
        <v>0</v>
      </c>
      <c r="K47" s="1">
        <f t="shared" si="9"/>
        <v>0</v>
      </c>
      <c r="L47" s="1">
        <f t="shared" si="16"/>
        <v>180.47999999999993</v>
      </c>
      <c r="M47" s="1">
        <f t="shared" si="17"/>
        <v>382.24000000000041</v>
      </c>
      <c r="N47" s="1">
        <f t="shared" si="12"/>
        <v>30</v>
      </c>
    </row>
    <row r="48" spans="1:14" x14ac:dyDescent="0.25">
      <c r="A48">
        <v>44</v>
      </c>
      <c r="B48" s="1">
        <f t="shared" si="13"/>
        <v>1398.3999999999987</v>
      </c>
      <c r="C48" s="1">
        <f t="shared" si="14"/>
        <v>2620.5999999999995</v>
      </c>
      <c r="D48" s="1">
        <f t="shared" si="15"/>
        <v>97.540000000000049</v>
      </c>
      <c r="E48" s="1">
        <f t="shared" si="3"/>
        <v>172.5</v>
      </c>
      <c r="F48" s="1">
        <f t="shared" si="4"/>
        <v>169.63999999999993</v>
      </c>
      <c r="G48" s="1">
        <f t="shared" si="5"/>
        <v>185.25999999999979</v>
      </c>
      <c r="H48" s="1">
        <f t="shared" si="6"/>
        <v>0</v>
      </c>
      <c r="I48" s="1">
        <f t="shared" si="7"/>
        <v>0</v>
      </c>
      <c r="J48" s="1">
        <f t="shared" si="8"/>
        <v>0</v>
      </c>
      <c r="K48" s="1">
        <f t="shared" si="9"/>
        <v>0</v>
      </c>
      <c r="L48" s="1">
        <f t="shared" si="16"/>
        <v>184.41999999999993</v>
      </c>
      <c r="M48" s="1">
        <f t="shared" si="17"/>
        <v>390.46000000000043</v>
      </c>
      <c r="N48" s="1">
        <f t="shared" si="12"/>
        <v>30</v>
      </c>
    </row>
    <row r="49" spans="1:14" x14ac:dyDescent="0.25">
      <c r="A49">
        <v>45</v>
      </c>
      <c r="B49" s="1">
        <f t="shared" si="13"/>
        <v>1427.1999999999987</v>
      </c>
      <c r="C49" s="1">
        <f t="shared" si="14"/>
        <v>2674.7999999999993</v>
      </c>
      <c r="D49" s="1">
        <f t="shared" si="15"/>
        <v>99.32000000000005</v>
      </c>
      <c r="E49" s="1">
        <f t="shared" si="3"/>
        <v>176</v>
      </c>
      <c r="F49" s="1">
        <f t="shared" si="4"/>
        <v>173.11999999999992</v>
      </c>
      <c r="G49" s="1">
        <f t="shared" si="5"/>
        <v>189.07999999999979</v>
      </c>
      <c r="H49" s="1">
        <f t="shared" si="6"/>
        <v>0</v>
      </c>
      <c r="I49" s="1">
        <f t="shared" si="7"/>
        <v>0</v>
      </c>
      <c r="J49" s="1">
        <f t="shared" si="8"/>
        <v>0</v>
      </c>
      <c r="K49" s="1">
        <f t="shared" si="9"/>
        <v>0</v>
      </c>
      <c r="L49" s="1">
        <f t="shared" si="16"/>
        <v>188.35999999999993</v>
      </c>
      <c r="M49" s="1">
        <f t="shared" si="17"/>
        <v>398.68000000000046</v>
      </c>
      <c r="N49" s="1">
        <f t="shared" si="12"/>
        <v>30</v>
      </c>
    </row>
    <row r="50" spans="1:14" x14ac:dyDescent="0.25">
      <c r="A50">
        <v>46</v>
      </c>
      <c r="B50" s="1">
        <f t="shared" si="13"/>
        <v>1455.9999999999986</v>
      </c>
      <c r="C50" s="1">
        <f t="shared" si="14"/>
        <v>2728.9999999999991</v>
      </c>
      <c r="D50" s="1">
        <f t="shared" si="15"/>
        <v>101.10000000000005</v>
      </c>
      <c r="E50" s="1">
        <f t="shared" si="3"/>
        <v>179.5</v>
      </c>
      <c r="F50" s="1">
        <f t="shared" si="4"/>
        <v>176.59999999999991</v>
      </c>
      <c r="G50" s="1">
        <f t="shared" si="5"/>
        <v>192.89999999999978</v>
      </c>
      <c r="H50" s="1">
        <f t="shared" si="6"/>
        <v>0</v>
      </c>
      <c r="I50" s="1">
        <f t="shared" si="7"/>
        <v>0</v>
      </c>
      <c r="J50" s="1">
        <f t="shared" si="8"/>
        <v>0</v>
      </c>
      <c r="K50" s="1">
        <f t="shared" si="9"/>
        <v>0</v>
      </c>
      <c r="L50" s="1">
        <f t="shared" si="16"/>
        <v>192.29999999999993</v>
      </c>
      <c r="M50" s="1">
        <f t="shared" si="17"/>
        <v>406.90000000000049</v>
      </c>
      <c r="N50" s="1">
        <f t="shared" si="12"/>
        <v>30</v>
      </c>
    </row>
    <row r="51" spans="1:14" x14ac:dyDescent="0.25">
      <c r="A51">
        <v>47</v>
      </c>
      <c r="B51" s="1">
        <f t="shared" si="13"/>
        <v>1484.7999999999986</v>
      </c>
      <c r="C51" s="1">
        <f t="shared" si="14"/>
        <v>2783.1999999999989</v>
      </c>
      <c r="D51" s="1">
        <f t="shared" si="15"/>
        <v>102.88000000000005</v>
      </c>
      <c r="E51" s="1">
        <f t="shared" si="3"/>
        <v>183</v>
      </c>
      <c r="F51" s="1">
        <f t="shared" si="4"/>
        <v>180.0799999999999</v>
      </c>
      <c r="G51" s="1">
        <f t="shared" si="5"/>
        <v>196.71999999999977</v>
      </c>
      <c r="H51" s="1">
        <f t="shared" si="6"/>
        <v>0</v>
      </c>
      <c r="I51" s="1">
        <f t="shared" si="7"/>
        <v>0</v>
      </c>
      <c r="J51" s="1">
        <f t="shared" si="8"/>
        <v>0</v>
      </c>
      <c r="K51" s="1">
        <f t="shared" si="9"/>
        <v>0</v>
      </c>
      <c r="L51" s="1">
        <f t="shared" si="16"/>
        <v>196.23999999999992</v>
      </c>
      <c r="M51" s="1">
        <f t="shared" si="17"/>
        <v>415.12000000000052</v>
      </c>
      <c r="N51" s="1">
        <f t="shared" si="12"/>
        <v>30</v>
      </c>
    </row>
    <row r="52" spans="1:14" x14ac:dyDescent="0.25">
      <c r="A52">
        <v>48</v>
      </c>
      <c r="B52" s="1">
        <f t="shared" si="13"/>
        <v>1513.5999999999985</v>
      </c>
      <c r="C52" s="1">
        <f t="shared" si="14"/>
        <v>2837.3999999999987</v>
      </c>
      <c r="D52" s="1">
        <f t="shared" si="15"/>
        <v>104.66000000000005</v>
      </c>
      <c r="E52" s="1">
        <f t="shared" si="3"/>
        <v>186.5</v>
      </c>
      <c r="F52" s="1">
        <f t="shared" si="4"/>
        <v>183.55999999999989</v>
      </c>
      <c r="G52" s="1">
        <f t="shared" si="5"/>
        <v>200.53999999999976</v>
      </c>
      <c r="H52" s="1">
        <f t="shared" si="6"/>
        <v>0</v>
      </c>
      <c r="I52" s="1">
        <f t="shared" si="7"/>
        <v>0</v>
      </c>
      <c r="J52" s="1">
        <f t="shared" si="8"/>
        <v>0</v>
      </c>
      <c r="K52" s="1">
        <f t="shared" si="9"/>
        <v>0</v>
      </c>
      <c r="L52" s="1">
        <f t="shared" si="16"/>
        <v>200.17999999999992</v>
      </c>
      <c r="M52" s="1">
        <f t="shared" si="17"/>
        <v>423.34000000000054</v>
      </c>
      <c r="N52" s="1">
        <f t="shared" si="12"/>
        <v>30</v>
      </c>
    </row>
    <row r="53" spans="1:14" x14ac:dyDescent="0.25">
      <c r="A53">
        <v>49</v>
      </c>
      <c r="B53" s="1">
        <f t="shared" si="13"/>
        <v>1542.3999999999985</v>
      </c>
      <c r="C53" s="1">
        <f t="shared" si="14"/>
        <v>2891.5999999999985</v>
      </c>
      <c r="D53" s="1">
        <f t="shared" si="15"/>
        <v>106.44000000000005</v>
      </c>
      <c r="E53" s="1">
        <f t="shared" si="3"/>
        <v>190</v>
      </c>
      <c r="F53" s="1">
        <f t="shared" si="4"/>
        <v>187.03999999999988</v>
      </c>
      <c r="G53" s="1">
        <f t="shared" si="5"/>
        <v>204.35999999999976</v>
      </c>
      <c r="H53" s="1">
        <f t="shared" si="6"/>
        <v>0</v>
      </c>
      <c r="I53" s="1">
        <f t="shared" si="7"/>
        <v>0</v>
      </c>
      <c r="J53" s="1">
        <f t="shared" si="8"/>
        <v>0</v>
      </c>
      <c r="K53" s="1">
        <f t="shared" si="9"/>
        <v>0</v>
      </c>
      <c r="L53" s="1">
        <f t="shared" si="16"/>
        <v>204.11999999999992</v>
      </c>
      <c r="M53" s="1">
        <f t="shared" si="17"/>
        <v>431.56000000000057</v>
      </c>
      <c r="N53" s="1">
        <f t="shared" si="12"/>
        <v>30</v>
      </c>
    </row>
    <row r="54" spans="1:14" x14ac:dyDescent="0.25">
      <c r="A54">
        <v>50</v>
      </c>
      <c r="B54" s="1">
        <f t="shared" si="13"/>
        <v>1571.1999999999985</v>
      </c>
      <c r="C54" s="1">
        <f t="shared" si="14"/>
        <v>2945.7999999999984</v>
      </c>
      <c r="D54" s="1">
        <f t="shared" si="15"/>
        <v>108.22000000000006</v>
      </c>
      <c r="E54" s="1">
        <f t="shared" si="3"/>
        <v>193.5</v>
      </c>
      <c r="F54" s="1">
        <f t="shared" si="4"/>
        <v>190.51999999999987</v>
      </c>
      <c r="G54" s="1">
        <f t="shared" si="5"/>
        <v>208.17999999999975</v>
      </c>
      <c r="H54" s="1">
        <f t="shared" si="6"/>
        <v>0</v>
      </c>
      <c r="I54" s="1">
        <f t="shared" si="7"/>
        <v>0</v>
      </c>
      <c r="J54" s="1">
        <f t="shared" si="8"/>
        <v>0</v>
      </c>
      <c r="K54" s="1">
        <f t="shared" si="9"/>
        <v>0</v>
      </c>
      <c r="L54" s="1">
        <f t="shared" si="16"/>
        <v>208.05999999999992</v>
      </c>
      <c r="M54" s="1">
        <f t="shared" si="17"/>
        <v>439.7800000000006</v>
      </c>
      <c r="N54" s="1">
        <f t="shared" si="12"/>
        <v>30</v>
      </c>
    </row>
    <row r="55" spans="1:14" s="4" customFormat="1" x14ac:dyDescent="0.25">
      <c r="A55" s="4">
        <v>51</v>
      </c>
      <c r="B55" s="5">
        <f t="shared" ref="B55" si="18">B54+B$3</f>
        <v>1599.9999999999984</v>
      </c>
      <c r="C55" s="5">
        <f t="shared" ref="C55" si="19">C54+C$3</f>
        <v>2999.9999999999982</v>
      </c>
      <c r="D55" s="5">
        <f t="shared" ref="D55" si="20">D54+D$3</f>
        <v>110.00000000000006</v>
      </c>
      <c r="E55" s="5">
        <f t="shared" ref="E55" si="21">E54+E$3</f>
        <v>197</v>
      </c>
      <c r="F55" s="5">
        <f t="shared" ref="F55" si="22">F54+F$3</f>
        <v>193.99999999999986</v>
      </c>
      <c r="G55" s="5">
        <f t="shared" ref="G55" si="23">G54+G$3</f>
        <v>211.99999999999974</v>
      </c>
      <c r="H55" s="5">
        <f t="shared" ref="H55" si="24">H54+H$3</f>
        <v>0</v>
      </c>
      <c r="I55" s="5">
        <f t="shared" ref="I55" si="25">I54+I$3</f>
        <v>0</v>
      </c>
      <c r="J55" s="5">
        <f t="shared" ref="J55" si="26">J54+J$3</f>
        <v>0</v>
      </c>
      <c r="K55" s="5">
        <f t="shared" ref="K55" si="27">K54+K$3</f>
        <v>0</v>
      </c>
      <c r="L55" s="5">
        <f t="shared" si="16"/>
        <v>211.99999999999991</v>
      </c>
      <c r="M55" s="5">
        <f t="shared" si="17"/>
        <v>448.00000000000063</v>
      </c>
      <c r="N55" s="5">
        <f t="shared" ref="N55" si="28">N54+N$3</f>
        <v>30</v>
      </c>
    </row>
    <row r="56" spans="1:14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x14ac:dyDescent="0.25">
      <c r="A57">
        <v>51</v>
      </c>
      <c r="B57">
        <f>1600+100+600</f>
        <v>2300</v>
      </c>
      <c r="C57">
        <f>3000+200+1200</f>
        <v>4400</v>
      </c>
      <c r="D57">
        <v>130</v>
      </c>
      <c r="E57">
        <v>200</v>
      </c>
      <c r="F57">
        <v>250</v>
      </c>
      <c r="G57">
        <v>340</v>
      </c>
      <c r="H57">
        <v>0</v>
      </c>
      <c r="I57">
        <v>30</v>
      </c>
      <c r="J57">
        <v>0</v>
      </c>
      <c r="K57">
        <v>30</v>
      </c>
      <c r="L57">
        <v>450</v>
      </c>
      <c r="N57">
        <v>60</v>
      </c>
    </row>
    <row r="58" spans="1:14" x14ac:dyDescent="0.25">
      <c r="A58">
        <v>52</v>
      </c>
      <c r="B58">
        <f>B57+100</f>
        <v>2400</v>
      </c>
      <c r="C58">
        <f>C57+200</f>
        <v>4600</v>
      </c>
      <c r="D58">
        <f>D57+5</f>
        <v>135</v>
      </c>
      <c r="E58">
        <v>300</v>
      </c>
      <c r="F58">
        <v>300</v>
      </c>
      <c r="G58">
        <v>400</v>
      </c>
      <c r="H58">
        <v>25</v>
      </c>
      <c r="I58">
        <v>40</v>
      </c>
      <c r="J58">
        <v>25</v>
      </c>
      <c r="K58">
        <v>40</v>
      </c>
      <c r="L58">
        <v>500</v>
      </c>
      <c r="N58">
        <v>70</v>
      </c>
    </row>
  </sheetData>
  <mergeCells count="4">
    <mergeCell ref="B1:C1"/>
    <mergeCell ref="F1:G1"/>
    <mergeCell ref="H1:I1"/>
    <mergeCell ref="L1:M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pane ySplit="2" topLeftCell="A3" activePane="bottomLeft" state="frozen"/>
      <selection pane="bottomLeft" activeCell="F24" sqref="F24"/>
    </sheetView>
  </sheetViews>
  <sheetFormatPr defaultRowHeight="15" x14ac:dyDescent="0.25"/>
  <cols>
    <col min="1" max="1" width="8.85546875" style="19"/>
  </cols>
  <sheetData>
    <row r="1" spans="1:16" s="6" customFormat="1" ht="18.75" x14ac:dyDescent="0.3">
      <c r="A1" s="18" t="s">
        <v>11</v>
      </c>
      <c r="B1" s="23" t="s">
        <v>13</v>
      </c>
      <c r="C1" s="23"/>
      <c r="D1" s="7" t="s">
        <v>14</v>
      </c>
      <c r="E1" s="7"/>
      <c r="F1" s="23" t="s">
        <v>15</v>
      </c>
      <c r="G1" s="23"/>
      <c r="H1" s="23" t="s">
        <v>16</v>
      </c>
      <c r="I1" s="23"/>
      <c r="J1" s="7" t="s">
        <v>17</v>
      </c>
      <c r="K1" s="7"/>
      <c r="L1" s="23" t="s">
        <v>19</v>
      </c>
      <c r="M1" s="23"/>
      <c r="N1" s="6" t="s">
        <v>18</v>
      </c>
    </row>
    <row r="2" spans="1:16" s="6" customFormat="1" ht="18.75" x14ac:dyDescent="0.3">
      <c r="A2" s="18" t="s">
        <v>22</v>
      </c>
      <c r="B2" s="6" t="s">
        <v>20</v>
      </c>
      <c r="C2" s="6" t="s">
        <v>21</v>
      </c>
      <c r="D2" s="6" t="s">
        <v>20</v>
      </c>
      <c r="E2" s="6" t="s">
        <v>21</v>
      </c>
      <c r="F2" s="6" t="s">
        <v>20</v>
      </c>
      <c r="G2" s="6" t="s">
        <v>21</v>
      </c>
      <c r="H2" s="6" t="s">
        <v>20</v>
      </c>
      <c r="I2" s="6" t="s">
        <v>21</v>
      </c>
      <c r="J2" s="6" t="s">
        <v>20</v>
      </c>
      <c r="K2" s="6" t="s">
        <v>21</v>
      </c>
      <c r="L2" s="6" t="s">
        <v>20</v>
      </c>
      <c r="M2" s="6" t="s">
        <v>21</v>
      </c>
      <c r="N2" s="6" t="s">
        <v>22</v>
      </c>
    </row>
    <row r="3" spans="1:16" s="10" customFormat="1" x14ac:dyDescent="0.25">
      <c r="A3" s="19"/>
      <c r="B3" s="10" t="s">
        <v>12</v>
      </c>
      <c r="C3" s="14">
        <v>0.1</v>
      </c>
      <c r="D3" s="10" t="s">
        <v>12</v>
      </c>
      <c r="E3" s="14">
        <v>0.7</v>
      </c>
      <c r="F3" s="10" t="s">
        <v>12</v>
      </c>
      <c r="G3" s="14">
        <v>0.5</v>
      </c>
      <c r="H3" s="10" t="s">
        <v>12</v>
      </c>
      <c r="I3" s="16"/>
      <c r="J3" s="10" t="s">
        <v>12</v>
      </c>
      <c r="K3" s="15"/>
      <c r="L3" s="10" t="s">
        <v>12</v>
      </c>
      <c r="M3" s="15"/>
      <c r="P3" s="4" t="s">
        <v>29</v>
      </c>
    </row>
    <row r="4" spans="1:16" s="10" customFormat="1" x14ac:dyDescent="0.25">
      <c r="A4" s="19"/>
      <c r="B4" s="10" t="s">
        <v>23</v>
      </c>
      <c r="C4" s="14">
        <v>0.3</v>
      </c>
      <c r="D4" s="10" t="s">
        <v>23</v>
      </c>
      <c r="E4" s="14"/>
      <c r="F4" s="10" t="s">
        <v>23</v>
      </c>
      <c r="G4" s="14"/>
      <c r="H4" s="10" t="s">
        <v>23</v>
      </c>
      <c r="I4" s="17">
        <v>0.5</v>
      </c>
      <c r="J4" s="10" t="s">
        <v>23</v>
      </c>
      <c r="K4" s="14">
        <v>0.5</v>
      </c>
      <c r="L4" s="10" t="s">
        <v>23</v>
      </c>
      <c r="M4" s="15"/>
      <c r="P4" s="10" t="s">
        <v>30</v>
      </c>
    </row>
    <row r="5" spans="1:16" s="10" customFormat="1" x14ac:dyDescent="0.25">
      <c r="A5" s="19"/>
      <c r="B5" s="10" t="s">
        <v>24</v>
      </c>
      <c r="C5" s="14">
        <v>0.1</v>
      </c>
      <c r="D5" s="10" t="s">
        <v>24</v>
      </c>
      <c r="E5" s="14"/>
      <c r="F5" s="10" t="s">
        <v>24</v>
      </c>
      <c r="G5" s="14">
        <v>0.2</v>
      </c>
      <c r="H5" s="10" t="s">
        <v>24</v>
      </c>
      <c r="I5" s="17"/>
      <c r="J5" s="10" t="s">
        <v>24</v>
      </c>
      <c r="K5" s="14">
        <v>0.5</v>
      </c>
      <c r="L5" s="10" t="s">
        <v>24</v>
      </c>
      <c r="M5" s="15"/>
      <c r="P5" s="10" t="s">
        <v>32</v>
      </c>
    </row>
    <row r="6" spans="1:16" s="10" customFormat="1" x14ac:dyDescent="0.25">
      <c r="A6" s="19"/>
      <c r="B6" s="10" t="s">
        <v>25</v>
      </c>
      <c r="C6" s="14">
        <v>0.5</v>
      </c>
      <c r="D6" s="10" t="s">
        <v>25</v>
      </c>
      <c r="E6" s="14"/>
      <c r="F6" s="10" t="s">
        <v>25</v>
      </c>
      <c r="G6" s="14"/>
      <c r="H6" s="10" t="s">
        <v>25</v>
      </c>
      <c r="I6" s="17">
        <v>0.5</v>
      </c>
      <c r="J6" s="10" t="s">
        <v>25</v>
      </c>
      <c r="K6" s="14"/>
      <c r="L6" s="10" t="s">
        <v>25</v>
      </c>
      <c r="M6" s="15"/>
      <c r="P6" s="10" t="s">
        <v>31</v>
      </c>
    </row>
    <row r="7" spans="1:16" s="10" customFormat="1" x14ac:dyDescent="0.25">
      <c r="A7" s="19"/>
      <c r="B7" s="10" t="s">
        <v>26</v>
      </c>
      <c r="C7" s="14"/>
      <c r="D7" s="10" t="s">
        <v>26</v>
      </c>
      <c r="E7" s="14"/>
      <c r="F7" s="10" t="s">
        <v>26</v>
      </c>
      <c r="G7" s="14"/>
      <c r="H7" s="10" t="s">
        <v>26</v>
      </c>
      <c r="I7" s="16"/>
      <c r="J7" s="10" t="s">
        <v>26</v>
      </c>
      <c r="K7" s="15"/>
      <c r="L7" s="10" t="s">
        <v>26</v>
      </c>
      <c r="M7" s="15"/>
      <c r="P7" s="10" t="s">
        <v>33</v>
      </c>
    </row>
    <row r="8" spans="1:16" s="10" customFormat="1" x14ac:dyDescent="0.25">
      <c r="A8" s="19"/>
      <c r="B8" s="10" t="s">
        <v>27</v>
      </c>
      <c r="C8" s="14"/>
      <c r="D8" s="10" t="s">
        <v>27</v>
      </c>
      <c r="E8" s="14">
        <v>0.15</v>
      </c>
      <c r="F8" s="10" t="s">
        <v>27</v>
      </c>
      <c r="G8" s="14">
        <v>0.2</v>
      </c>
      <c r="H8" s="10" t="s">
        <v>27</v>
      </c>
      <c r="I8" s="16"/>
      <c r="J8" s="10" t="s">
        <v>27</v>
      </c>
      <c r="K8" s="15"/>
      <c r="L8" s="10" t="s">
        <v>27</v>
      </c>
      <c r="M8" s="14">
        <v>0.5</v>
      </c>
      <c r="P8" s="10" t="s">
        <v>34</v>
      </c>
    </row>
    <row r="9" spans="1:16" s="10" customFormat="1" x14ac:dyDescent="0.25">
      <c r="A9" s="19"/>
      <c r="B9" s="10" t="s">
        <v>28</v>
      </c>
      <c r="C9" s="14"/>
      <c r="D9" s="10" t="s">
        <v>28</v>
      </c>
      <c r="E9" s="14">
        <v>0.15</v>
      </c>
      <c r="F9" s="10" t="s">
        <v>28</v>
      </c>
      <c r="G9" s="14">
        <v>0.2</v>
      </c>
      <c r="H9" s="10" t="s">
        <v>28</v>
      </c>
      <c r="I9" s="16"/>
      <c r="J9" s="10" t="s">
        <v>28</v>
      </c>
      <c r="K9" s="15"/>
      <c r="L9" s="10" t="s">
        <v>28</v>
      </c>
      <c r="M9" s="14">
        <v>0.5</v>
      </c>
    </row>
    <row r="10" spans="1:16" s="10" customFormat="1" x14ac:dyDescent="0.25">
      <c r="A10" s="19"/>
      <c r="C10" s="11"/>
      <c r="E10" s="11"/>
      <c r="G10" s="11"/>
      <c r="I10" s="13"/>
      <c r="K10" s="12"/>
      <c r="M10" s="11"/>
    </row>
    <row r="11" spans="1:16" s="2" customFormat="1" x14ac:dyDescent="0.25">
      <c r="A11" s="20"/>
      <c r="B11" s="2">
        <f t="shared" ref="B11:N11" si="0">(B13-B12)/50</f>
        <v>13.6</v>
      </c>
      <c r="C11" s="2">
        <f t="shared" si="0"/>
        <v>31.4</v>
      </c>
      <c r="D11" s="2">
        <f t="shared" si="0"/>
        <v>0.42</v>
      </c>
      <c r="E11" s="2">
        <f t="shared" si="0"/>
        <v>1.84</v>
      </c>
      <c r="F11" s="2">
        <f t="shared" si="0"/>
        <v>1.84</v>
      </c>
      <c r="G11" s="2">
        <f t="shared" si="0"/>
        <v>2.6</v>
      </c>
      <c r="H11" s="2">
        <f t="shared" si="0"/>
        <v>0.46</v>
      </c>
      <c r="I11" s="2">
        <f t="shared" si="0"/>
        <v>0.74</v>
      </c>
      <c r="J11" s="2">
        <f t="shared" si="0"/>
        <v>0.4</v>
      </c>
      <c r="K11" s="2">
        <f t="shared" si="0"/>
        <v>0.8</v>
      </c>
      <c r="L11" s="2">
        <f t="shared" si="0"/>
        <v>1</v>
      </c>
      <c r="M11" s="2">
        <f t="shared" si="0"/>
        <v>1.6</v>
      </c>
      <c r="N11" s="2">
        <f t="shared" si="0"/>
        <v>0.6</v>
      </c>
    </row>
    <row r="12" spans="1:16" s="3" customFormat="1" x14ac:dyDescent="0.25">
      <c r="A12" s="21">
        <v>1</v>
      </c>
      <c r="B12" s="3">
        <v>20</v>
      </c>
      <c r="C12" s="3">
        <v>30</v>
      </c>
      <c r="D12" s="3">
        <v>4</v>
      </c>
      <c r="E12" s="3">
        <v>8</v>
      </c>
      <c r="F12" s="3">
        <v>8</v>
      </c>
      <c r="G12" s="3">
        <v>10</v>
      </c>
      <c r="H12" s="3">
        <v>2</v>
      </c>
      <c r="I12" s="3">
        <v>3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</row>
    <row r="13" spans="1:16" s="3" customFormat="1" x14ac:dyDescent="0.25">
      <c r="A13" s="21">
        <v>51</v>
      </c>
      <c r="B13" s="3">
        <v>700</v>
      </c>
      <c r="C13" s="3">
        <v>1600</v>
      </c>
      <c r="D13" s="3">
        <v>25</v>
      </c>
      <c r="E13" s="3">
        <v>100</v>
      </c>
      <c r="F13" s="3">
        <v>100</v>
      </c>
      <c r="G13" s="3">
        <v>140</v>
      </c>
      <c r="H13" s="3">
        <v>25</v>
      </c>
      <c r="I13" s="3">
        <v>40</v>
      </c>
      <c r="J13" s="3">
        <v>20</v>
      </c>
      <c r="K13" s="3">
        <v>40</v>
      </c>
      <c r="L13" s="3">
        <v>50</v>
      </c>
      <c r="M13" s="3">
        <v>80</v>
      </c>
      <c r="N13" s="3">
        <v>30</v>
      </c>
    </row>
    <row r="14" spans="1:16" x14ac:dyDescent="0.25">
      <c r="A14" s="19">
        <v>2</v>
      </c>
      <c r="B14" s="1">
        <f>B12+B$11</f>
        <v>33.6</v>
      </c>
      <c r="C14" s="1">
        <f>C12+C$11</f>
        <v>61.4</v>
      </c>
      <c r="D14" s="1">
        <f>D12+D$11</f>
        <v>4.42</v>
      </c>
      <c r="E14" s="1">
        <f>E12+E$11</f>
        <v>9.84</v>
      </c>
      <c r="F14" s="1">
        <f t="shared" ref="F14:N14" si="1">F12+F$11</f>
        <v>9.84</v>
      </c>
      <c r="G14" s="1">
        <f t="shared" si="1"/>
        <v>12.6</v>
      </c>
      <c r="H14" s="1">
        <f t="shared" si="1"/>
        <v>2.46</v>
      </c>
      <c r="I14" s="1">
        <f t="shared" si="1"/>
        <v>3.74</v>
      </c>
      <c r="J14" s="1">
        <f t="shared" si="1"/>
        <v>0.4</v>
      </c>
      <c r="K14" s="1">
        <f t="shared" si="1"/>
        <v>0.8</v>
      </c>
      <c r="L14" s="1">
        <f>L12+L$11</f>
        <v>1</v>
      </c>
      <c r="M14" s="1">
        <f>M12+M$11</f>
        <v>1.6</v>
      </c>
      <c r="N14" s="1">
        <f t="shared" si="1"/>
        <v>0.6</v>
      </c>
    </row>
    <row r="15" spans="1:16" x14ac:dyDescent="0.25">
      <c r="A15" s="19">
        <v>3</v>
      </c>
      <c r="B15" s="1">
        <f t="shared" ref="B15:K30" si="2">B14+B$11</f>
        <v>47.2</v>
      </c>
      <c r="C15" s="1">
        <f t="shared" si="2"/>
        <v>92.8</v>
      </c>
      <c r="D15" s="1">
        <f t="shared" si="2"/>
        <v>4.84</v>
      </c>
      <c r="E15" s="1">
        <f t="shared" si="2"/>
        <v>11.68</v>
      </c>
      <c r="F15" s="1">
        <f t="shared" si="2"/>
        <v>11.68</v>
      </c>
      <c r="G15" s="1">
        <f t="shared" si="2"/>
        <v>15.2</v>
      </c>
      <c r="H15" s="1">
        <f t="shared" si="2"/>
        <v>2.92</v>
      </c>
      <c r="I15" s="1">
        <f t="shared" si="2"/>
        <v>4.4800000000000004</v>
      </c>
      <c r="J15" s="1">
        <f t="shared" si="2"/>
        <v>0.8</v>
      </c>
      <c r="K15" s="1">
        <f t="shared" si="2"/>
        <v>1.6</v>
      </c>
      <c r="L15" s="1">
        <f t="shared" ref="L15:L46" si="3">L14+L$11</f>
        <v>2</v>
      </c>
      <c r="M15" s="1">
        <f t="shared" ref="M15:M46" si="4">M14+M$11</f>
        <v>3.2</v>
      </c>
      <c r="N15" s="1">
        <f t="shared" ref="N15:N63" si="5">N14+N$11</f>
        <v>1.2</v>
      </c>
    </row>
    <row r="16" spans="1:16" x14ac:dyDescent="0.25">
      <c r="A16" s="19">
        <v>4</v>
      </c>
      <c r="B16" s="1">
        <f t="shared" si="2"/>
        <v>60.800000000000004</v>
      </c>
      <c r="C16" s="1">
        <f t="shared" si="2"/>
        <v>124.19999999999999</v>
      </c>
      <c r="D16" s="1">
        <f t="shared" si="2"/>
        <v>5.26</v>
      </c>
      <c r="E16" s="1">
        <f t="shared" si="2"/>
        <v>13.52</v>
      </c>
      <c r="F16" s="1">
        <f t="shared" si="2"/>
        <v>13.52</v>
      </c>
      <c r="G16" s="1">
        <f t="shared" si="2"/>
        <v>17.8</v>
      </c>
      <c r="H16" s="1">
        <f t="shared" si="2"/>
        <v>3.38</v>
      </c>
      <c r="I16" s="1">
        <f t="shared" si="2"/>
        <v>5.2200000000000006</v>
      </c>
      <c r="J16" s="1">
        <f t="shared" si="2"/>
        <v>1.2000000000000002</v>
      </c>
      <c r="K16" s="1">
        <f t="shared" si="2"/>
        <v>2.4000000000000004</v>
      </c>
      <c r="L16" s="1">
        <f t="shared" si="3"/>
        <v>3</v>
      </c>
      <c r="M16" s="1">
        <f t="shared" si="4"/>
        <v>4.8000000000000007</v>
      </c>
      <c r="N16" s="1">
        <f t="shared" si="5"/>
        <v>1.7999999999999998</v>
      </c>
    </row>
    <row r="17" spans="1:14" x14ac:dyDescent="0.25">
      <c r="A17" s="19">
        <v>5</v>
      </c>
      <c r="B17" s="1">
        <f t="shared" si="2"/>
        <v>74.400000000000006</v>
      </c>
      <c r="C17" s="1">
        <f t="shared" si="2"/>
        <v>155.6</v>
      </c>
      <c r="D17" s="1">
        <f t="shared" si="2"/>
        <v>5.68</v>
      </c>
      <c r="E17" s="1">
        <f t="shared" si="2"/>
        <v>15.36</v>
      </c>
      <c r="F17" s="1">
        <f t="shared" si="2"/>
        <v>15.36</v>
      </c>
      <c r="G17" s="1">
        <f t="shared" si="2"/>
        <v>20.400000000000002</v>
      </c>
      <c r="H17" s="1">
        <f t="shared" si="2"/>
        <v>3.84</v>
      </c>
      <c r="I17" s="1">
        <f t="shared" si="2"/>
        <v>5.9600000000000009</v>
      </c>
      <c r="J17" s="1">
        <f t="shared" si="2"/>
        <v>1.6</v>
      </c>
      <c r="K17" s="1">
        <f t="shared" si="2"/>
        <v>3.2</v>
      </c>
      <c r="L17" s="1">
        <f t="shared" si="3"/>
        <v>4</v>
      </c>
      <c r="M17" s="1">
        <f t="shared" si="4"/>
        <v>6.4</v>
      </c>
      <c r="N17" s="1">
        <f t="shared" si="5"/>
        <v>2.4</v>
      </c>
    </row>
    <row r="18" spans="1:14" x14ac:dyDescent="0.25">
      <c r="A18" s="19">
        <v>6</v>
      </c>
      <c r="B18" s="1">
        <f t="shared" si="2"/>
        <v>88</v>
      </c>
      <c r="C18" s="1">
        <f t="shared" si="2"/>
        <v>187</v>
      </c>
      <c r="D18" s="1">
        <f t="shared" si="2"/>
        <v>6.1</v>
      </c>
      <c r="E18" s="1">
        <f t="shared" si="2"/>
        <v>17.2</v>
      </c>
      <c r="F18" s="1">
        <f t="shared" si="2"/>
        <v>17.2</v>
      </c>
      <c r="G18" s="1">
        <f t="shared" si="2"/>
        <v>23.000000000000004</v>
      </c>
      <c r="H18" s="1">
        <f t="shared" si="2"/>
        <v>4.3</v>
      </c>
      <c r="I18" s="1">
        <f t="shared" si="2"/>
        <v>6.7000000000000011</v>
      </c>
      <c r="J18" s="1">
        <f t="shared" si="2"/>
        <v>2</v>
      </c>
      <c r="K18" s="1">
        <f t="shared" si="2"/>
        <v>4</v>
      </c>
      <c r="L18" s="1">
        <f t="shared" si="3"/>
        <v>5</v>
      </c>
      <c r="M18" s="1">
        <f t="shared" si="4"/>
        <v>8</v>
      </c>
      <c r="N18" s="1">
        <f t="shared" si="5"/>
        <v>3</v>
      </c>
    </row>
    <row r="19" spans="1:14" x14ac:dyDescent="0.25">
      <c r="A19" s="19">
        <v>7</v>
      </c>
      <c r="B19" s="1">
        <f t="shared" si="2"/>
        <v>101.6</v>
      </c>
      <c r="C19" s="1">
        <f t="shared" si="2"/>
        <v>218.4</v>
      </c>
      <c r="D19" s="1">
        <f t="shared" si="2"/>
        <v>6.52</v>
      </c>
      <c r="E19" s="1">
        <f t="shared" si="2"/>
        <v>19.04</v>
      </c>
      <c r="F19" s="1">
        <f t="shared" si="2"/>
        <v>19.04</v>
      </c>
      <c r="G19" s="1">
        <f t="shared" si="2"/>
        <v>25.600000000000005</v>
      </c>
      <c r="H19" s="1">
        <f t="shared" si="2"/>
        <v>4.76</v>
      </c>
      <c r="I19" s="1">
        <f t="shared" si="2"/>
        <v>7.4400000000000013</v>
      </c>
      <c r="J19" s="1">
        <f t="shared" si="2"/>
        <v>2.4</v>
      </c>
      <c r="K19" s="1">
        <f t="shared" si="2"/>
        <v>4.8</v>
      </c>
      <c r="L19" s="1">
        <f t="shared" si="3"/>
        <v>6</v>
      </c>
      <c r="M19" s="1">
        <f t="shared" si="4"/>
        <v>9.6</v>
      </c>
      <c r="N19" s="1">
        <f t="shared" si="5"/>
        <v>3.6</v>
      </c>
    </row>
    <row r="20" spans="1:14" x14ac:dyDescent="0.25">
      <c r="A20" s="19">
        <v>8</v>
      </c>
      <c r="B20" s="1">
        <f t="shared" si="2"/>
        <v>115.19999999999999</v>
      </c>
      <c r="C20" s="1">
        <f t="shared" si="2"/>
        <v>249.8</v>
      </c>
      <c r="D20" s="1">
        <f t="shared" si="2"/>
        <v>6.9399999999999995</v>
      </c>
      <c r="E20" s="1">
        <f t="shared" si="2"/>
        <v>20.88</v>
      </c>
      <c r="F20" s="1">
        <f t="shared" si="2"/>
        <v>20.88</v>
      </c>
      <c r="G20" s="1">
        <f t="shared" si="2"/>
        <v>28.200000000000006</v>
      </c>
      <c r="H20" s="1">
        <f t="shared" si="2"/>
        <v>5.22</v>
      </c>
      <c r="I20" s="1">
        <f t="shared" si="2"/>
        <v>8.1800000000000015</v>
      </c>
      <c r="J20" s="1">
        <f t="shared" si="2"/>
        <v>2.8</v>
      </c>
      <c r="K20" s="1">
        <f t="shared" si="2"/>
        <v>5.6</v>
      </c>
      <c r="L20" s="1">
        <f t="shared" si="3"/>
        <v>7</v>
      </c>
      <c r="M20" s="1">
        <f t="shared" si="4"/>
        <v>11.2</v>
      </c>
      <c r="N20" s="1">
        <f t="shared" si="5"/>
        <v>4.2</v>
      </c>
    </row>
    <row r="21" spans="1:14" x14ac:dyDescent="0.25">
      <c r="A21" s="19">
        <v>9</v>
      </c>
      <c r="B21" s="1">
        <f t="shared" si="2"/>
        <v>128.79999999999998</v>
      </c>
      <c r="C21" s="1">
        <f t="shared" si="2"/>
        <v>281.2</v>
      </c>
      <c r="D21" s="1">
        <f t="shared" si="2"/>
        <v>7.3599999999999994</v>
      </c>
      <c r="E21" s="1">
        <f t="shared" si="2"/>
        <v>22.72</v>
      </c>
      <c r="F21" s="1">
        <f t="shared" si="2"/>
        <v>22.72</v>
      </c>
      <c r="G21" s="1">
        <f t="shared" si="2"/>
        <v>30.800000000000008</v>
      </c>
      <c r="H21" s="1">
        <f t="shared" si="2"/>
        <v>5.68</v>
      </c>
      <c r="I21" s="1">
        <f t="shared" si="2"/>
        <v>8.9200000000000017</v>
      </c>
      <c r="J21" s="1">
        <f t="shared" si="2"/>
        <v>3.1999999999999997</v>
      </c>
      <c r="K21" s="1">
        <f t="shared" si="2"/>
        <v>6.3999999999999995</v>
      </c>
      <c r="L21" s="1">
        <f t="shared" si="3"/>
        <v>8</v>
      </c>
      <c r="M21" s="1">
        <f t="shared" si="4"/>
        <v>12.799999999999999</v>
      </c>
      <c r="N21" s="1">
        <f t="shared" si="5"/>
        <v>4.8</v>
      </c>
    </row>
    <row r="22" spans="1:14" s="4" customFormat="1" x14ac:dyDescent="0.25">
      <c r="A22" s="19">
        <v>10</v>
      </c>
      <c r="B22" s="5">
        <f t="shared" si="2"/>
        <v>142.39999999999998</v>
      </c>
      <c r="C22" s="5">
        <f t="shared" si="2"/>
        <v>312.59999999999997</v>
      </c>
      <c r="D22" s="5">
        <f t="shared" si="2"/>
        <v>7.7799999999999994</v>
      </c>
      <c r="E22" s="5">
        <f t="shared" si="2"/>
        <v>24.56</v>
      </c>
      <c r="F22" s="5">
        <f t="shared" si="2"/>
        <v>24.56</v>
      </c>
      <c r="G22" s="5">
        <f t="shared" si="2"/>
        <v>33.400000000000006</v>
      </c>
      <c r="H22" s="5">
        <f t="shared" si="2"/>
        <v>6.14</v>
      </c>
      <c r="I22" s="5">
        <f t="shared" si="2"/>
        <v>9.6600000000000019</v>
      </c>
      <c r="J22" s="5">
        <f t="shared" si="2"/>
        <v>3.5999999999999996</v>
      </c>
      <c r="K22" s="5">
        <f t="shared" si="2"/>
        <v>7.1999999999999993</v>
      </c>
      <c r="L22" s="5">
        <f t="shared" si="3"/>
        <v>9</v>
      </c>
      <c r="M22" s="5">
        <f t="shared" si="4"/>
        <v>14.399999999999999</v>
      </c>
      <c r="N22" s="5">
        <f t="shared" si="5"/>
        <v>5.3999999999999995</v>
      </c>
    </row>
    <row r="23" spans="1:14" x14ac:dyDescent="0.25">
      <c r="A23" s="19">
        <v>11</v>
      </c>
      <c r="B23" s="1">
        <f t="shared" si="2"/>
        <v>155.99999999999997</v>
      </c>
      <c r="C23" s="1">
        <f t="shared" si="2"/>
        <v>343.99999999999994</v>
      </c>
      <c r="D23" s="1">
        <f t="shared" si="2"/>
        <v>8.1999999999999993</v>
      </c>
      <c r="E23" s="1">
        <f t="shared" si="2"/>
        <v>26.4</v>
      </c>
      <c r="F23" s="1">
        <f t="shared" si="2"/>
        <v>26.4</v>
      </c>
      <c r="G23" s="1">
        <f t="shared" si="2"/>
        <v>36.000000000000007</v>
      </c>
      <c r="H23" s="1">
        <f t="shared" si="2"/>
        <v>6.6</v>
      </c>
      <c r="I23" s="1">
        <f t="shared" si="2"/>
        <v>10.400000000000002</v>
      </c>
      <c r="J23" s="1">
        <f t="shared" si="2"/>
        <v>3.9999999999999996</v>
      </c>
      <c r="K23" s="1">
        <f t="shared" si="2"/>
        <v>7.9999999999999991</v>
      </c>
      <c r="L23" s="1">
        <f t="shared" si="3"/>
        <v>10</v>
      </c>
      <c r="M23" s="1">
        <f t="shared" si="4"/>
        <v>15.999999999999998</v>
      </c>
      <c r="N23" s="1">
        <f t="shared" si="5"/>
        <v>5.9999999999999991</v>
      </c>
    </row>
    <row r="24" spans="1:14" x14ac:dyDescent="0.25">
      <c r="A24" s="19">
        <v>12</v>
      </c>
      <c r="B24" s="1">
        <f t="shared" si="2"/>
        <v>169.59999999999997</v>
      </c>
      <c r="C24" s="1">
        <f t="shared" si="2"/>
        <v>375.39999999999992</v>
      </c>
      <c r="D24" s="1">
        <f t="shared" si="2"/>
        <v>8.6199999999999992</v>
      </c>
      <c r="E24" s="1">
        <f t="shared" si="2"/>
        <v>28.24</v>
      </c>
      <c r="F24" s="1">
        <f t="shared" si="2"/>
        <v>28.24</v>
      </c>
      <c r="G24" s="1">
        <f t="shared" si="2"/>
        <v>38.600000000000009</v>
      </c>
      <c r="H24" s="1">
        <f t="shared" si="2"/>
        <v>7.06</v>
      </c>
      <c r="I24" s="1">
        <f t="shared" si="2"/>
        <v>11.140000000000002</v>
      </c>
      <c r="J24" s="1">
        <f t="shared" si="2"/>
        <v>4.3999999999999995</v>
      </c>
      <c r="K24" s="1">
        <f t="shared" si="2"/>
        <v>8.7999999999999989</v>
      </c>
      <c r="L24" s="1">
        <f t="shared" si="3"/>
        <v>11</v>
      </c>
      <c r="M24" s="1">
        <f t="shared" si="4"/>
        <v>17.599999999999998</v>
      </c>
      <c r="N24" s="1">
        <f t="shared" si="5"/>
        <v>6.5999999999999988</v>
      </c>
    </row>
    <row r="25" spans="1:14" x14ac:dyDescent="0.25">
      <c r="A25" s="19">
        <v>13</v>
      </c>
      <c r="B25" s="1">
        <f t="shared" si="2"/>
        <v>183.19999999999996</v>
      </c>
      <c r="C25" s="1">
        <f t="shared" si="2"/>
        <v>406.7999999999999</v>
      </c>
      <c r="D25" s="1">
        <f t="shared" si="2"/>
        <v>9.0399999999999991</v>
      </c>
      <c r="E25" s="1">
        <f t="shared" si="2"/>
        <v>30.08</v>
      </c>
      <c r="F25" s="1">
        <f t="shared" si="2"/>
        <v>30.08</v>
      </c>
      <c r="G25" s="1">
        <f t="shared" si="2"/>
        <v>41.20000000000001</v>
      </c>
      <c r="H25" s="1">
        <f t="shared" si="2"/>
        <v>7.52</v>
      </c>
      <c r="I25" s="1">
        <f t="shared" si="2"/>
        <v>11.880000000000003</v>
      </c>
      <c r="J25" s="1">
        <f t="shared" si="2"/>
        <v>4.8</v>
      </c>
      <c r="K25" s="1">
        <f t="shared" si="2"/>
        <v>9.6</v>
      </c>
      <c r="L25" s="1">
        <f t="shared" si="3"/>
        <v>12</v>
      </c>
      <c r="M25" s="1">
        <f t="shared" si="4"/>
        <v>19.2</v>
      </c>
      <c r="N25" s="1">
        <f t="shared" si="5"/>
        <v>7.1999999999999984</v>
      </c>
    </row>
    <row r="26" spans="1:14" x14ac:dyDescent="0.25">
      <c r="A26" s="19">
        <v>14</v>
      </c>
      <c r="B26" s="1">
        <f t="shared" si="2"/>
        <v>196.79999999999995</v>
      </c>
      <c r="C26" s="1">
        <f t="shared" si="2"/>
        <v>438.19999999999987</v>
      </c>
      <c r="D26" s="1">
        <f t="shared" si="2"/>
        <v>9.4599999999999991</v>
      </c>
      <c r="E26" s="1">
        <f t="shared" si="2"/>
        <v>31.919999999999998</v>
      </c>
      <c r="F26" s="1">
        <f t="shared" si="2"/>
        <v>31.919999999999998</v>
      </c>
      <c r="G26" s="1">
        <f t="shared" si="2"/>
        <v>43.800000000000011</v>
      </c>
      <c r="H26" s="1">
        <f t="shared" si="2"/>
        <v>7.9799999999999995</v>
      </c>
      <c r="I26" s="1">
        <f t="shared" si="2"/>
        <v>12.620000000000003</v>
      </c>
      <c r="J26" s="1">
        <f t="shared" si="2"/>
        <v>5.2</v>
      </c>
      <c r="K26" s="1">
        <f t="shared" si="2"/>
        <v>10.4</v>
      </c>
      <c r="L26" s="1">
        <f t="shared" si="3"/>
        <v>13</v>
      </c>
      <c r="M26" s="1">
        <f t="shared" si="4"/>
        <v>20.8</v>
      </c>
      <c r="N26" s="1">
        <f t="shared" si="5"/>
        <v>7.799999999999998</v>
      </c>
    </row>
    <row r="27" spans="1:14" x14ac:dyDescent="0.25">
      <c r="A27" s="19">
        <v>15</v>
      </c>
      <c r="B27" s="1">
        <f t="shared" si="2"/>
        <v>210.39999999999995</v>
      </c>
      <c r="C27" s="1">
        <f t="shared" si="2"/>
        <v>469.59999999999985</v>
      </c>
      <c r="D27" s="1">
        <f t="shared" si="2"/>
        <v>9.879999999999999</v>
      </c>
      <c r="E27" s="1">
        <f t="shared" si="2"/>
        <v>33.76</v>
      </c>
      <c r="F27" s="1">
        <f t="shared" si="2"/>
        <v>33.76</v>
      </c>
      <c r="G27" s="1">
        <f t="shared" si="2"/>
        <v>46.400000000000013</v>
      </c>
      <c r="H27" s="1">
        <f t="shared" si="2"/>
        <v>8.44</v>
      </c>
      <c r="I27" s="1">
        <f t="shared" si="2"/>
        <v>13.360000000000003</v>
      </c>
      <c r="J27" s="1">
        <f t="shared" si="2"/>
        <v>5.6000000000000005</v>
      </c>
      <c r="K27" s="1">
        <f t="shared" si="2"/>
        <v>11.200000000000001</v>
      </c>
      <c r="L27" s="1">
        <f t="shared" si="3"/>
        <v>14</v>
      </c>
      <c r="M27" s="1">
        <f t="shared" si="4"/>
        <v>22.400000000000002</v>
      </c>
      <c r="N27" s="1">
        <f t="shared" si="5"/>
        <v>8.3999999999999986</v>
      </c>
    </row>
    <row r="28" spans="1:14" x14ac:dyDescent="0.25">
      <c r="A28" s="19">
        <v>16</v>
      </c>
      <c r="B28" s="1">
        <f t="shared" si="2"/>
        <v>223.99999999999994</v>
      </c>
      <c r="C28" s="1">
        <f t="shared" si="2"/>
        <v>500.99999999999983</v>
      </c>
      <c r="D28" s="1">
        <f t="shared" si="2"/>
        <v>10.299999999999999</v>
      </c>
      <c r="E28" s="1">
        <f t="shared" si="2"/>
        <v>35.6</v>
      </c>
      <c r="F28" s="1">
        <f t="shared" si="2"/>
        <v>35.6</v>
      </c>
      <c r="G28" s="1">
        <f t="shared" si="2"/>
        <v>49.000000000000014</v>
      </c>
      <c r="H28" s="1">
        <f t="shared" si="2"/>
        <v>8.9</v>
      </c>
      <c r="I28" s="1">
        <f t="shared" si="2"/>
        <v>14.100000000000003</v>
      </c>
      <c r="J28" s="1">
        <f t="shared" si="2"/>
        <v>6.0000000000000009</v>
      </c>
      <c r="K28" s="1">
        <f t="shared" si="2"/>
        <v>12.000000000000002</v>
      </c>
      <c r="L28" s="1">
        <f t="shared" si="3"/>
        <v>15</v>
      </c>
      <c r="M28" s="1">
        <f t="shared" si="4"/>
        <v>24.000000000000004</v>
      </c>
      <c r="N28" s="1">
        <f t="shared" si="5"/>
        <v>8.9999999999999982</v>
      </c>
    </row>
    <row r="29" spans="1:14" x14ac:dyDescent="0.25">
      <c r="A29" s="19">
        <v>17</v>
      </c>
      <c r="B29" s="1">
        <f t="shared" si="2"/>
        <v>237.59999999999994</v>
      </c>
      <c r="C29" s="1">
        <f t="shared" si="2"/>
        <v>532.39999999999986</v>
      </c>
      <c r="D29" s="1">
        <f t="shared" si="2"/>
        <v>10.719999999999999</v>
      </c>
      <c r="E29" s="1">
        <f t="shared" si="2"/>
        <v>37.440000000000005</v>
      </c>
      <c r="F29" s="1">
        <f t="shared" si="2"/>
        <v>37.440000000000005</v>
      </c>
      <c r="G29" s="1">
        <f t="shared" si="2"/>
        <v>51.600000000000016</v>
      </c>
      <c r="H29" s="1">
        <f t="shared" si="2"/>
        <v>9.3600000000000012</v>
      </c>
      <c r="I29" s="1">
        <f t="shared" si="2"/>
        <v>14.840000000000003</v>
      </c>
      <c r="J29" s="1">
        <f t="shared" si="2"/>
        <v>6.4000000000000012</v>
      </c>
      <c r="K29" s="1">
        <f t="shared" si="2"/>
        <v>12.800000000000002</v>
      </c>
      <c r="L29" s="1">
        <f t="shared" si="3"/>
        <v>16</v>
      </c>
      <c r="M29" s="1">
        <f t="shared" si="4"/>
        <v>25.600000000000005</v>
      </c>
      <c r="N29" s="1">
        <f t="shared" si="5"/>
        <v>9.5999999999999979</v>
      </c>
    </row>
    <row r="30" spans="1:14" x14ac:dyDescent="0.25">
      <c r="A30" s="19">
        <v>18</v>
      </c>
      <c r="B30" s="1">
        <f t="shared" si="2"/>
        <v>251.19999999999993</v>
      </c>
      <c r="C30" s="1">
        <f t="shared" si="2"/>
        <v>563.79999999999984</v>
      </c>
      <c r="D30" s="1">
        <f t="shared" si="2"/>
        <v>11.139999999999999</v>
      </c>
      <c r="E30" s="1">
        <f t="shared" si="2"/>
        <v>39.280000000000008</v>
      </c>
      <c r="F30" s="1">
        <f t="shared" si="2"/>
        <v>39.280000000000008</v>
      </c>
      <c r="G30" s="1">
        <f t="shared" si="2"/>
        <v>54.200000000000017</v>
      </c>
      <c r="H30" s="1">
        <f t="shared" si="2"/>
        <v>9.8200000000000021</v>
      </c>
      <c r="I30" s="1">
        <f t="shared" si="2"/>
        <v>15.580000000000004</v>
      </c>
      <c r="J30" s="1">
        <f t="shared" si="2"/>
        <v>6.8000000000000016</v>
      </c>
      <c r="K30" s="1">
        <f t="shared" si="2"/>
        <v>13.600000000000003</v>
      </c>
      <c r="L30" s="1">
        <f t="shared" si="3"/>
        <v>17</v>
      </c>
      <c r="M30" s="1">
        <f t="shared" si="4"/>
        <v>27.200000000000006</v>
      </c>
      <c r="N30" s="1">
        <f t="shared" si="5"/>
        <v>10.199999999999998</v>
      </c>
    </row>
    <row r="31" spans="1:14" x14ac:dyDescent="0.25">
      <c r="A31" s="19">
        <v>19</v>
      </c>
      <c r="B31" s="1">
        <f t="shared" ref="B31:K56" si="6">B30+B$11</f>
        <v>264.79999999999995</v>
      </c>
      <c r="C31" s="1">
        <f t="shared" si="6"/>
        <v>595.19999999999982</v>
      </c>
      <c r="D31" s="1">
        <f t="shared" si="6"/>
        <v>11.559999999999999</v>
      </c>
      <c r="E31" s="1">
        <f t="shared" si="6"/>
        <v>41.120000000000012</v>
      </c>
      <c r="F31" s="1">
        <f t="shared" si="6"/>
        <v>41.120000000000012</v>
      </c>
      <c r="G31" s="1">
        <f t="shared" si="6"/>
        <v>56.800000000000018</v>
      </c>
      <c r="H31" s="1">
        <f t="shared" si="6"/>
        <v>10.280000000000003</v>
      </c>
      <c r="I31" s="1">
        <f t="shared" si="6"/>
        <v>16.320000000000004</v>
      </c>
      <c r="J31" s="1">
        <f t="shared" si="6"/>
        <v>7.200000000000002</v>
      </c>
      <c r="K31" s="1">
        <f t="shared" si="6"/>
        <v>14.400000000000004</v>
      </c>
      <c r="L31" s="1">
        <f t="shared" si="3"/>
        <v>18</v>
      </c>
      <c r="M31" s="1">
        <f t="shared" si="4"/>
        <v>28.800000000000008</v>
      </c>
      <c r="N31" s="1">
        <f t="shared" si="5"/>
        <v>10.799999999999997</v>
      </c>
    </row>
    <row r="32" spans="1:14" s="4" customFormat="1" x14ac:dyDescent="0.25">
      <c r="A32" s="19">
        <v>20</v>
      </c>
      <c r="B32" s="5">
        <f t="shared" si="6"/>
        <v>278.39999999999998</v>
      </c>
      <c r="C32" s="5">
        <f t="shared" si="6"/>
        <v>626.5999999999998</v>
      </c>
      <c r="D32" s="5">
        <f t="shared" si="6"/>
        <v>11.979999999999999</v>
      </c>
      <c r="E32" s="5">
        <f t="shared" si="6"/>
        <v>42.960000000000015</v>
      </c>
      <c r="F32" s="5">
        <f t="shared" si="6"/>
        <v>42.960000000000015</v>
      </c>
      <c r="G32" s="5">
        <f t="shared" si="6"/>
        <v>59.40000000000002</v>
      </c>
      <c r="H32" s="5">
        <f t="shared" si="6"/>
        <v>10.740000000000004</v>
      </c>
      <c r="I32" s="5">
        <f t="shared" si="6"/>
        <v>17.060000000000002</v>
      </c>
      <c r="J32" s="5">
        <f t="shared" si="6"/>
        <v>7.6000000000000023</v>
      </c>
      <c r="K32" s="5">
        <f t="shared" si="6"/>
        <v>15.200000000000005</v>
      </c>
      <c r="L32" s="5">
        <f t="shared" si="3"/>
        <v>19</v>
      </c>
      <c r="M32" s="5">
        <f t="shared" si="4"/>
        <v>30.400000000000009</v>
      </c>
      <c r="N32" s="5">
        <f t="shared" si="5"/>
        <v>11.399999999999997</v>
      </c>
    </row>
    <row r="33" spans="1:14" x14ac:dyDescent="0.25">
      <c r="A33" s="19">
        <v>21</v>
      </c>
      <c r="B33" s="1">
        <f t="shared" si="6"/>
        <v>292</v>
      </c>
      <c r="C33" s="1">
        <f t="shared" si="6"/>
        <v>657.99999999999977</v>
      </c>
      <c r="D33" s="1">
        <f t="shared" si="6"/>
        <v>12.399999999999999</v>
      </c>
      <c r="E33" s="1">
        <f t="shared" si="6"/>
        <v>44.800000000000018</v>
      </c>
      <c r="F33" s="1">
        <f t="shared" si="6"/>
        <v>44.800000000000018</v>
      </c>
      <c r="G33" s="1">
        <f t="shared" si="6"/>
        <v>62.000000000000021</v>
      </c>
      <c r="H33" s="1">
        <f t="shared" si="6"/>
        <v>11.200000000000005</v>
      </c>
      <c r="I33" s="1">
        <f t="shared" si="6"/>
        <v>17.8</v>
      </c>
      <c r="J33" s="1">
        <f t="shared" si="6"/>
        <v>8.0000000000000018</v>
      </c>
      <c r="K33" s="1">
        <f t="shared" si="6"/>
        <v>16.000000000000004</v>
      </c>
      <c r="L33" s="1">
        <f t="shared" si="3"/>
        <v>20</v>
      </c>
      <c r="M33" s="1">
        <f t="shared" si="4"/>
        <v>32.000000000000007</v>
      </c>
      <c r="N33" s="1">
        <f t="shared" si="5"/>
        <v>11.999999999999996</v>
      </c>
    </row>
    <row r="34" spans="1:14" x14ac:dyDescent="0.25">
      <c r="A34" s="19">
        <v>22</v>
      </c>
      <c r="B34" s="1">
        <f t="shared" si="6"/>
        <v>305.60000000000002</v>
      </c>
      <c r="C34" s="1">
        <f t="shared" si="6"/>
        <v>689.39999999999975</v>
      </c>
      <c r="D34" s="1">
        <f t="shared" si="6"/>
        <v>12.819999999999999</v>
      </c>
      <c r="E34" s="1">
        <f t="shared" si="6"/>
        <v>46.640000000000022</v>
      </c>
      <c r="F34" s="1">
        <f t="shared" si="6"/>
        <v>46.640000000000022</v>
      </c>
      <c r="G34" s="1">
        <f t="shared" si="6"/>
        <v>64.600000000000023</v>
      </c>
      <c r="H34" s="1">
        <f t="shared" si="6"/>
        <v>11.660000000000005</v>
      </c>
      <c r="I34" s="1">
        <f t="shared" si="6"/>
        <v>18.54</v>
      </c>
      <c r="J34" s="1">
        <f t="shared" si="6"/>
        <v>8.4000000000000021</v>
      </c>
      <c r="K34" s="1">
        <f t="shared" si="6"/>
        <v>16.800000000000004</v>
      </c>
      <c r="L34" s="1">
        <f t="shared" si="3"/>
        <v>21</v>
      </c>
      <c r="M34" s="1">
        <f t="shared" si="4"/>
        <v>33.600000000000009</v>
      </c>
      <c r="N34" s="1">
        <f t="shared" si="5"/>
        <v>12.599999999999996</v>
      </c>
    </row>
    <row r="35" spans="1:14" x14ac:dyDescent="0.25">
      <c r="A35" s="19">
        <v>23</v>
      </c>
      <c r="B35" s="1">
        <f t="shared" si="6"/>
        <v>319.20000000000005</v>
      </c>
      <c r="C35" s="1">
        <f t="shared" si="6"/>
        <v>720.79999999999973</v>
      </c>
      <c r="D35" s="1">
        <f t="shared" si="6"/>
        <v>13.239999999999998</v>
      </c>
      <c r="E35" s="1">
        <f t="shared" si="6"/>
        <v>48.480000000000025</v>
      </c>
      <c r="F35" s="1">
        <f t="shared" si="6"/>
        <v>48.480000000000025</v>
      </c>
      <c r="G35" s="1">
        <f t="shared" si="6"/>
        <v>67.200000000000017</v>
      </c>
      <c r="H35" s="1">
        <f t="shared" si="6"/>
        <v>12.120000000000006</v>
      </c>
      <c r="I35" s="1">
        <f t="shared" si="6"/>
        <v>19.279999999999998</v>
      </c>
      <c r="J35" s="1">
        <f t="shared" si="6"/>
        <v>8.8000000000000025</v>
      </c>
      <c r="K35" s="1">
        <f t="shared" si="6"/>
        <v>17.600000000000005</v>
      </c>
      <c r="L35" s="1">
        <f t="shared" si="3"/>
        <v>22</v>
      </c>
      <c r="M35" s="1">
        <f t="shared" si="4"/>
        <v>35.20000000000001</v>
      </c>
      <c r="N35" s="1">
        <f t="shared" si="5"/>
        <v>13.199999999999996</v>
      </c>
    </row>
    <row r="36" spans="1:14" x14ac:dyDescent="0.25">
      <c r="A36" s="19">
        <v>24</v>
      </c>
      <c r="B36" s="1">
        <f t="shared" si="6"/>
        <v>332.80000000000007</v>
      </c>
      <c r="C36" s="1">
        <f t="shared" si="6"/>
        <v>752.1999999999997</v>
      </c>
      <c r="D36" s="1">
        <f t="shared" si="6"/>
        <v>13.659999999999998</v>
      </c>
      <c r="E36" s="1">
        <f t="shared" si="6"/>
        <v>50.320000000000029</v>
      </c>
      <c r="F36" s="1">
        <f t="shared" si="6"/>
        <v>50.320000000000029</v>
      </c>
      <c r="G36" s="1">
        <f t="shared" si="6"/>
        <v>69.800000000000011</v>
      </c>
      <c r="H36" s="1">
        <f t="shared" si="6"/>
        <v>12.580000000000007</v>
      </c>
      <c r="I36" s="1">
        <f t="shared" si="6"/>
        <v>20.019999999999996</v>
      </c>
      <c r="J36" s="1">
        <f t="shared" si="6"/>
        <v>9.2000000000000028</v>
      </c>
      <c r="K36" s="1">
        <f t="shared" si="6"/>
        <v>18.400000000000006</v>
      </c>
      <c r="L36" s="1">
        <f t="shared" si="3"/>
        <v>23</v>
      </c>
      <c r="M36" s="1">
        <f t="shared" si="4"/>
        <v>36.800000000000011</v>
      </c>
      <c r="N36" s="1">
        <f t="shared" si="5"/>
        <v>13.799999999999995</v>
      </c>
    </row>
    <row r="37" spans="1:14" x14ac:dyDescent="0.25">
      <c r="A37" s="19">
        <v>25</v>
      </c>
      <c r="B37" s="1">
        <f t="shared" si="6"/>
        <v>346.40000000000009</v>
      </c>
      <c r="C37" s="1">
        <f t="shared" si="6"/>
        <v>783.59999999999968</v>
      </c>
      <c r="D37" s="1">
        <f t="shared" si="6"/>
        <v>14.079999999999998</v>
      </c>
      <c r="E37" s="1">
        <f t="shared" si="6"/>
        <v>52.160000000000032</v>
      </c>
      <c r="F37" s="1">
        <f t="shared" si="6"/>
        <v>52.160000000000032</v>
      </c>
      <c r="G37" s="1">
        <f t="shared" si="6"/>
        <v>72.400000000000006</v>
      </c>
      <c r="H37" s="1">
        <f t="shared" si="6"/>
        <v>13.040000000000008</v>
      </c>
      <c r="I37" s="1">
        <f t="shared" si="6"/>
        <v>20.759999999999994</v>
      </c>
      <c r="J37" s="1">
        <f t="shared" si="6"/>
        <v>9.6000000000000032</v>
      </c>
      <c r="K37" s="1">
        <f t="shared" si="6"/>
        <v>19.200000000000006</v>
      </c>
      <c r="L37" s="1">
        <f t="shared" si="3"/>
        <v>24</v>
      </c>
      <c r="M37" s="1">
        <f t="shared" si="4"/>
        <v>38.400000000000013</v>
      </c>
      <c r="N37" s="1">
        <f t="shared" si="5"/>
        <v>14.399999999999995</v>
      </c>
    </row>
    <row r="38" spans="1:14" x14ac:dyDescent="0.25">
      <c r="A38" s="19">
        <v>26</v>
      </c>
      <c r="B38" s="1">
        <f t="shared" si="6"/>
        <v>360.00000000000011</v>
      </c>
      <c r="C38" s="1">
        <f t="shared" si="6"/>
        <v>814.99999999999966</v>
      </c>
      <c r="D38" s="1">
        <f t="shared" si="6"/>
        <v>14.499999999999998</v>
      </c>
      <c r="E38" s="1">
        <f t="shared" si="6"/>
        <v>54.000000000000036</v>
      </c>
      <c r="F38" s="1">
        <f t="shared" si="6"/>
        <v>54.000000000000036</v>
      </c>
      <c r="G38" s="1">
        <f t="shared" si="6"/>
        <v>75</v>
      </c>
      <c r="H38" s="1">
        <f t="shared" si="6"/>
        <v>13.500000000000009</v>
      </c>
      <c r="I38" s="1">
        <f t="shared" si="6"/>
        <v>21.499999999999993</v>
      </c>
      <c r="J38" s="1">
        <f t="shared" si="6"/>
        <v>10.000000000000004</v>
      </c>
      <c r="K38" s="1">
        <f t="shared" si="6"/>
        <v>20.000000000000007</v>
      </c>
      <c r="L38" s="1">
        <f t="shared" si="3"/>
        <v>25</v>
      </c>
      <c r="M38" s="1">
        <f t="shared" si="4"/>
        <v>40.000000000000014</v>
      </c>
      <c r="N38" s="1">
        <f t="shared" si="5"/>
        <v>14.999999999999995</v>
      </c>
    </row>
    <row r="39" spans="1:14" x14ac:dyDescent="0.25">
      <c r="A39" s="19">
        <v>27</v>
      </c>
      <c r="B39" s="1">
        <f t="shared" si="6"/>
        <v>373.60000000000014</v>
      </c>
      <c r="C39" s="1">
        <f t="shared" si="6"/>
        <v>846.39999999999964</v>
      </c>
      <c r="D39" s="1">
        <f t="shared" si="6"/>
        <v>14.919999999999998</v>
      </c>
      <c r="E39" s="1">
        <f t="shared" si="6"/>
        <v>55.840000000000039</v>
      </c>
      <c r="F39" s="1">
        <f t="shared" si="6"/>
        <v>55.840000000000039</v>
      </c>
      <c r="G39" s="1">
        <f t="shared" si="6"/>
        <v>77.599999999999994</v>
      </c>
      <c r="H39" s="1">
        <f t="shared" si="6"/>
        <v>13.96000000000001</v>
      </c>
      <c r="I39" s="1">
        <f t="shared" si="6"/>
        <v>22.239999999999991</v>
      </c>
      <c r="J39" s="1">
        <f t="shared" si="6"/>
        <v>10.400000000000004</v>
      </c>
      <c r="K39" s="1">
        <f t="shared" si="6"/>
        <v>20.800000000000008</v>
      </c>
      <c r="L39" s="1">
        <f t="shared" si="3"/>
        <v>26</v>
      </c>
      <c r="M39" s="1">
        <f t="shared" si="4"/>
        <v>41.600000000000016</v>
      </c>
      <c r="N39" s="1">
        <f t="shared" si="5"/>
        <v>15.599999999999994</v>
      </c>
    </row>
    <row r="40" spans="1:14" x14ac:dyDescent="0.25">
      <c r="A40" s="19">
        <v>28</v>
      </c>
      <c r="B40" s="1">
        <f t="shared" si="6"/>
        <v>387.20000000000016</v>
      </c>
      <c r="C40" s="1">
        <f t="shared" si="6"/>
        <v>877.79999999999961</v>
      </c>
      <c r="D40" s="1">
        <f t="shared" si="6"/>
        <v>15.339999999999998</v>
      </c>
      <c r="E40" s="1">
        <f t="shared" si="6"/>
        <v>57.680000000000042</v>
      </c>
      <c r="F40" s="1">
        <f t="shared" si="6"/>
        <v>57.680000000000042</v>
      </c>
      <c r="G40" s="1">
        <f t="shared" si="6"/>
        <v>80.199999999999989</v>
      </c>
      <c r="H40" s="1">
        <f t="shared" si="6"/>
        <v>14.420000000000011</v>
      </c>
      <c r="I40" s="1">
        <f t="shared" si="6"/>
        <v>22.97999999999999</v>
      </c>
      <c r="J40" s="1">
        <f t="shared" si="6"/>
        <v>10.800000000000004</v>
      </c>
      <c r="K40" s="1">
        <f t="shared" si="6"/>
        <v>21.600000000000009</v>
      </c>
      <c r="L40" s="1">
        <f t="shared" si="3"/>
        <v>27</v>
      </c>
      <c r="M40" s="1">
        <f t="shared" si="4"/>
        <v>43.200000000000017</v>
      </c>
      <c r="N40" s="1">
        <f t="shared" si="5"/>
        <v>16.199999999999996</v>
      </c>
    </row>
    <row r="41" spans="1:14" x14ac:dyDescent="0.25">
      <c r="A41" s="19">
        <v>29</v>
      </c>
      <c r="B41" s="1">
        <f t="shared" si="6"/>
        <v>400.80000000000018</v>
      </c>
      <c r="C41" s="1">
        <f t="shared" si="6"/>
        <v>909.19999999999959</v>
      </c>
      <c r="D41" s="1">
        <f t="shared" si="6"/>
        <v>15.759999999999998</v>
      </c>
      <c r="E41" s="1">
        <f t="shared" si="6"/>
        <v>59.520000000000046</v>
      </c>
      <c r="F41" s="1">
        <f t="shared" si="6"/>
        <v>59.520000000000046</v>
      </c>
      <c r="G41" s="1">
        <f t="shared" si="6"/>
        <v>82.799999999999983</v>
      </c>
      <c r="H41" s="1">
        <f t="shared" si="6"/>
        <v>14.880000000000011</v>
      </c>
      <c r="I41" s="1">
        <f t="shared" si="6"/>
        <v>23.719999999999988</v>
      </c>
      <c r="J41" s="1">
        <f t="shared" si="6"/>
        <v>11.200000000000005</v>
      </c>
      <c r="K41" s="1">
        <f t="shared" si="6"/>
        <v>22.400000000000009</v>
      </c>
      <c r="L41" s="1">
        <f t="shared" si="3"/>
        <v>28</v>
      </c>
      <c r="M41" s="1">
        <f t="shared" si="4"/>
        <v>44.800000000000018</v>
      </c>
      <c r="N41" s="1">
        <f t="shared" si="5"/>
        <v>16.799999999999997</v>
      </c>
    </row>
    <row r="42" spans="1:14" s="4" customFormat="1" x14ac:dyDescent="0.25">
      <c r="A42" s="19">
        <v>30</v>
      </c>
      <c r="B42" s="5">
        <f t="shared" si="6"/>
        <v>414.4000000000002</v>
      </c>
      <c r="C42" s="5">
        <f t="shared" si="6"/>
        <v>940.59999999999957</v>
      </c>
      <c r="D42" s="5">
        <f t="shared" si="6"/>
        <v>16.18</v>
      </c>
      <c r="E42" s="5">
        <f t="shared" si="6"/>
        <v>61.360000000000049</v>
      </c>
      <c r="F42" s="5">
        <f t="shared" si="6"/>
        <v>61.360000000000049</v>
      </c>
      <c r="G42" s="5">
        <f t="shared" si="6"/>
        <v>85.399999999999977</v>
      </c>
      <c r="H42" s="5">
        <f t="shared" si="6"/>
        <v>15.340000000000012</v>
      </c>
      <c r="I42" s="5">
        <f t="shared" si="6"/>
        <v>24.459999999999987</v>
      </c>
      <c r="J42" s="5">
        <f t="shared" si="6"/>
        <v>11.600000000000005</v>
      </c>
      <c r="K42" s="5">
        <f t="shared" si="6"/>
        <v>23.20000000000001</v>
      </c>
      <c r="L42" s="5">
        <f t="shared" si="3"/>
        <v>29</v>
      </c>
      <c r="M42" s="5">
        <f t="shared" si="4"/>
        <v>46.40000000000002</v>
      </c>
      <c r="N42" s="5">
        <f t="shared" si="5"/>
        <v>17.399999999999999</v>
      </c>
    </row>
    <row r="43" spans="1:14" x14ac:dyDescent="0.25">
      <c r="A43" s="19">
        <v>31</v>
      </c>
      <c r="B43" s="1">
        <f t="shared" si="6"/>
        <v>428.00000000000023</v>
      </c>
      <c r="C43" s="1">
        <f t="shared" si="6"/>
        <v>971.99999999999955</v>
      </c>
      <c r="D43" s="1">
        <f t="shared" si="6"/>
        <v>16.600000000000001</v>
      </c>
      <c r="E43" s="1">
        <f t="shared" si="6"/>
        <v>63.200000000000053</v>
      </c>
      <c r="F43" s="1">
        <f t="shared" si="6"/>
        <v>63.200000000000053</v>
      </c>
      <c r="G43" s="1">
        <f t="shared" si="6"/>
        <v>87.999999999999972</v>
      </c>
      <c r="H43" s="1">
        <f t="shared" si="6"/>
        <v>15.800000000000013</v>
      </c>
      <c r="I43" s="1">
        <f t="shared" si="6"/>
        <v>25.199999999999985</v>
      </c>
      <c r="J43" s="1">
        <f t="shared" si="6"/>
        <v>12.000000000000005</v>
      </c>
      <c r="K43" s="1">
        <f t="shared" si="6"/>
        <v>24.000000000000011</v>
      </c>
      <c r="L43" s="1">
        <f t="shared" si="3"/>
        <v>30</v>
      </c>
      <c r="M43" s="1">
        <f t="shared" si="4"/>
        <v>48.000000000000021</v>
      </c>
      <c r="N43" s="1">
        <f t="shared" si="5"/>
        <v>18</v>
      </c>
    </row>
    <row r="44" spans="1:14" x14ac:dyDescent="0.25">
      <c r="A44" s="19">
        <v>32</v>
      </c>
      <c r="B44" s="1">
        <f t="shared" si="6"/>
        <v>441.60000000000025</v>
      </c>
      <c r="C44" s="1">
        <f t="shared" si="6"/>
        <v>1003.3999999999995</v>
      </c>
      <c r="D44" s="1">
        <f t="shared" si="6"/>
        <v>17.020000000000003</v>
      </c>
      <c r="E44" s="1">
        <f t="shared" si="6"/>
        <v>65.040000000000049</v>
      </c>
      <c r="F44" s="1">
        <f t="shared" si="6"/>
        <v>65.040000000000049</v>
      </c>
      <c r="G44" s="1">
        <f t="shared" si="6"/>
        <v>90.599999999999966</v>
      </c>
      <c r="H44" s="1">
        <f t="shared" si="6"/>
        <v>16.260000000000012</v>
      </c>
      <c r="I44" s="1">
        <f t="shared" si="6"/>
        <v>25.939999999999984</v>
      </c>
      <c r="J44" s="1">
        <f t="shared" si="6"/>
        <v>12.400000000000006</v>
      </c>
      <c r="K44" s="1">
        <f t="shared" si="6"/>
        <v>24.800000000000011</v>
      </c>
      <c r="L44" s="1">
        <f t="shared" si="3"/>
        <v>31</v>
      </c>
      <c r="M44" s="1">
        <f t="shared" si="4"/>
        <v>49.600000000000023</v>
      </c>
      <c r="N44" s="1">
        <f t="shared" si="5"/>
        <v>18.600000000000001</v>
      </c>
    </row>
    <row r="45" spans="1:14" x14ac:dyDescent="0.25">
      <c r="A45" s="19">
        <v>33</v>
      </c>
      <c r="B45" s="1">
        <f t="shared" si="6"/>
        <v>455.20000000000027</v>
      </c>
      <c r="C45" s="1">
        <f t="shared" si="6"/>
        <v>1034.7999999999995</v>
      </c>
      <c r="D45" s="1">
        <f t="shared" si="6"/>
        <v>17.440000000000005</v>
      </c>
      <c r="E45" s="1">
        <f t="shared" si="6"/>
        <v>66.880000000000052</v>
      </c>
      <c r="F45" s="1">
        <f t="shared" si="6"/>
        <v>66.880000000000052</v>
      </c>
      <c r="G45" s="1">
        <f t="shared" si="6"/>
        <v>93.19999999999996</v>
      </c>
      <c r="H45" s="1">
        <f t="shared" si="6"/>
        <v>16.720000000000013</v>
      </c>
      <c r="I45" s="1">
        <f t="shared" si="6"/>
        <v>26.679999999999982</v>
      </c>
      <c r="J45" s="1">
        <f t="shared" si="6"/>
        <v>12.800000000000006</v>
      </c>
      <c r="K45" s="1">
        <f t="shared" si="6"/>
        <v>25.600000000000012</v>
      </c>
      <c r="L45" s="1">
        <f t="shared" si="3"/>
        <v>32</v>
      </c>
      <c r="M45" s="1">
        <f t="shared" si="4"/>
        <v>51.200000000000024</v>
      </c>
      <c r="N45" s="1">
        <f t="shared" si="5"/>
        <v>19.200000000000003</v>
      </c>
    </row>
    <row r="46" spans="1:14" x14ac:dyDescent="0.25">
      <c r="A46" s="19">
        <v>34</v>
      </c>
      <c r="B46" s="1">
        <f t="shared" si="6"/>
        <v>468.8000000000003</v>
      </c>
      <c r="C46" s="1">
        <f t="shared" si="6"/>
        <v>1066.1999999999996</v>
      </c>
      <c r="D46" s="1">
        <f t="shared" si="6"/>
        <v>17.860000000000007</v>
      </c>
      <c r="E46" s="1">
        <f t="shared" si="6"/>
        <v>68.720000000000056</v>
      </c>
      <c r="F46" s="1">
        <f t="shared" si="6"/>
        <v>68.720000000000056</v>
      </c>
      <c r="G46" s="1">
        <f t="shared" si="6"/>
        <v>95.799999999999955</v>
      </c>
      <c r="H46" s="1">
        <f t="shared" si="6"/>
        <v>17.180000000000014</v>
      </c>
      <c r="I46" s="1">
        <f t="shared" si="6"/>
        <v>27.41999999999998</v>
      </c>
      <c r="J46" s="1">
        <f t="shared" si="6"/>
        <v>13.200000000000006</v>
      </c>
      <c r="K46" s="1">
        <f t="shared" si="6"/>
        <v>26.400000000000013</v>
      </c>
      <c r="L46" s="1">
        <f t="shared" si="3"/>
        <v>33</v>
      </c>
      <c r="M46" s="1">
        <f t="shared" si="4"/>
        <v>52.800000000000026</v>
      </c>
      <c r="N46" s="1">
        <f t="shared" si="5"/>
        <v>19.800000000000004</v>
      </c>
    </row>
    <row r="47" spans="1:14" x14ac:dyDescent="0.25">
      <c r="A47" s="19">
        <v>35</v>
      </c>
      <c r="B47" s="1">
        <f t="shared" si="6"/>
        <v>482.40000000000032</v>
      </c>
      <c r="C47" s="1">
        <f t="shared" si="6"/>
        <v>1097.5999999999997</v>
      </c>
      <c r="D47" s="1">
        <f t="shared" si="6"/>
        <v>18.280000000000008</v>
      </c>
      <c r="E47" s="1">
        <f t="shared" si="6"/>
        <v>70.560000000000059</v>
      </c>
      <c r="F47" s="1">
        <f t="shared" si="6"/>
        <v>70.560000000000059</v>
      </c>
      <c r="G47" s="1">
        <f t="shared" si="6"/>
        <v>98.399999999999949</v>
      </c>
      <c r="H47" s="1">
        <f t="shared" si="6"/>
        <v>17.640000000000015</v>
      </c>
      <c r="I47" s="1">
        <f t="shared" si="6"/>
        <v>28.159999999999979</v>
      </c>
      <c r="J47" s="1">
        <f t="shared" si="6"/>
        <v>13.600000000000007</v>
      </c>
      <c r="K47" s="1">
        <f t="shared" si="6"/>
        <v>27.200000000000014</v>
      </c>
      <c r="L47" s="1">
        <f t="shared" ref="L47:L63" si="7">L46+L$11</f>
        <v>34</v>
      </c>
      <c r="M47" s="1">
        <f t="shared" ref="M47:M63" si="8">M46+M$11</f>
        <v>54.400000000000027</v>
      </c>
      <c r="N47" s="1">
        <f t="shared" si="5"/>
        <v>20.400000000000006</v>
      </c>
    </row>
    <row r="48" spans="1:14" x14ac:dyDescent="0.25">
      <c r="A48" s="19">
        <v>36</v>
      </c>
      <c r="B48" s="1">
        <f t="shared" si="6"/>
        <v>496.00000000000034</v>
      </c>
      <c r="C48" s="1">
        <f t="shared" si="6"/>
        <v>1128.9999999999998</v>
      </c>
      <c r="D48" s="1">
        <f t="shared" si="6"/>
        <v>18.70000000000001</v>
      </c>
      <c r="E48" s="1">
        <f t="shared" si="6"/>
        <v>72.400000000000063</v>
      </c>
      <c r="F48" s="1">
        <f t="shared" si="6"/>
        <v>72.400000000000063</v>
      </c>
      <c r="G48" s="1">
        <f t="shared" si="6"/>
        <v>100.99999999999994</v>
      </c>
      <c r="H48" s="1">
        <f t="shared" si="6"/>
        <v>18.100000000000016</v>
      </c>
      <c r="I48" s="1">
        <f t="shared" si="6"/>
        <v>28.899999999999977</v>
      </c>
      <c r="J48" s="1">
        <f t="shared" si="6"/>
        <v>14.000000000000007</v>
      </c>
      <c r="K48" s="1">
        <f t="shared" si="6"/>
        <v>28.000000000000014</v>
      </c>
      <c r="L48" s="1">
        <f t="shared" si="7"/>
        <v>35</v>
      </c>
      <c r="M48" s="1">
        <f t="shared" si="8"/>
        <v>56.000000000000028</v>
      </c>
      <c r="N48" s="1">
        <f t="shared" si="5"/>
        <v>21.000000000000007</v>
      </c>
    </row>
    <row r="49" spans="1:14" x14ac:dyDescent="0.25">
      <c r="A49" s="19">
        <v>37</v>
      </c>
      <c r="B49" s="1">
        <f t="shared" si="6"/>
        <v>509.60000000000036</v>
      </c>
      <c r="C49" s="1">
        <f t="shared" si="6"/>
        <v>1160.3999999999999</v>
      </c>
      <c r="D49" s="1">
        <f t="shared" si="6"/>
        <v>19.120000000000012</v>
      </c>
      <c r="E49" s="1">
        <f t="shared" si="6"/>
        <v>74.240000000000066</v>
      </c>
      <c r="F49" s="1">
        <f t="shared" si="6"/>
        <v>74.240000000000066</v>
      </c>
      <c r="G49" s="1">
        <f t="shared" si="6"/>
        <v>103.59999999999994</v>
      </c>
      <c r="H49" s="1">
        <f t="shared" si="6"/>
        <v>18.560000000000016</v>
      </c>
      <c r="I49" s="1">
        <f t="shared" si="6"/>
        <v>29.639999999999976</v>
      </c>
      <c r="J49" s="1">
        <f t="shared" si="6"/>
        <v>14.400000000000007</v>
      </c>
      <c r="K49" s="1">
        <f t="shared" si="6"/>
        <v>28.800000000000015</v>
      </c>
      <c r="L49" s="1">
        <f t="shared" si="7"/>
        <v>36</v>
      </c>
      <c r="M49" s="1">
        <f t="shared" si="8"/>
        <v>57.60000000000003</v>
      </c>
      <c r="N49" s="1">
        <f t="shared" si="5"/>
        <v>21.600000000000009</v>
      </c>
    </row>
    <row r="50" spans="1:14" x14ac:dyDescent="0.25">
      <c r="A50" s="19">
        <v>38</v>
      </c>
      <c r="B50" s="1">
        <f t="shared" si="6"/>
        <v>523.20000000000039</v>
      </c>
      <c r="C50" s="1">
        <f t="shared" si="6"/>
        <v>1191.8</v>
      </c>
      <c r="D50" s="1">
        <f t="shared" si="6"/>
        <v>19.540000000000013</v>
      </c>
      <c r="E50" s="1">
        <f t="shared" si="6"/>
        <v>76.080000000000069</v>
      </c>
      <c r="F50" s="1">
        <f t="shared" si="6"/>
        <v>76.080000000000069</v>
      </c>
      <c r="G50" s="1">
        <f t="shared" si="6"/>
        <v>106.19999999999993</v>
      </c>
      <c r="H50" s="1">
        <f t="shared" si="6"/>
        <v>19.020000000000017</v>
      </c>
      <c r="I50" s="1">
        <f t="shared" si="6"/>
        <v>30.379999999999974</v>
      </c>
      <c r="J50" s="1">
        <f t="shared" si="6"/>
        <v>14.800000000000008</v>
      </c>
      <c r="K50" s="1">
        <f t="shared" si="6"/>
        <v>29.600000000000016</v>
      </c>
      <c r="L50" s="1">
        <f t="shared" si="7"/>
        <v>37</v>
      </c>
      <c r="M50" s="1">
        <f t="shared" si="8"/>
        <v>59.200000000000031</v>
      </c>
      <c r="N50" s="1">
        <f t="shared" si="5"/>
        <v>22.20000000000001</v>
      </c>
    </row>
    <row r="51" spans="1:14" x14ac:dyDescent="0.25">
      <c r="A51" s="19">
        <v>39</v>
      </c>
      <c r="B51" s="1">
        <f t="shared" si="6"/>
        <v>536.80000000000041</v>
      </c>
      <c r="C51" s="1">
        <f t="shared" si="6"/>
        <v>1223.2</v>
      </c>
      <c r="D51" s="1">
        <f t="shared" si="6"/>
        <v>19.960000000000015</v>
      </c>
      <c r="E51" s="1">
        <f t="shared" si="6"/>
        <v>77.920000000000073</v>
      </c>
      <c r="F51" s="1">
        <f t="shared" si="6"/>
        <v>77.920000000000073</v>
      </c>
      <c r="G51" s="1">
        <f t="shared" si="6"/>
        <v>108.79999999999993</v>
      </c>
      <c r="H51" s="1">
        <f t="shared" si="6"/>
        <v>19.480000000000018</v>
      </c>
      <c r="I51" s="1">
        <f t="shared" si="6"/>
        <v>31.119999999999973</v>
      </c>
      <c r="J51" s="1">
        <f t="shared" si="6"/>
        <v>15.200000000000008</v>
      </c>
      <c r="K51" s="1">
        <f t="shared" si="6"/>
        <v>30.400000000000016</v>
      </c>
      <c r="L51" s="1">
        <f t="shared" si="7"/>
        <v>38</v>
      </c>
      <c r="M51" s="1">
        <f t="shared" si="8"/>
        <v>60.800000000000033</v>
      </c>
      <c r="N51" s="1">
        <f t="shared" si="5"/>
        <v>22.800000000000011</v>
      </c>
    </row>
    <row r="52" spans="1:14" s="4" customFormat="1" x14ac:dyDescent="0.25">
      <c r="A52" s="19">
        <v>40</v>
      </c>
      <c r="B52" s="5">
        <f t="shared" si="6"/>
        <v>550.40000000000043</v>
      </c>
      <c r="C52" s="5">
        <f t="shared" si="6"/>
        <v>1254.6000000000001</v>
      </c>
      <c r="D52" s="5">
        <f t="shared" si="6"/>
        <v>20.380000000000017</v>
      </c>
      <c r="E52" s="5">
        <f t="shared" si="6"/>
        <v>79.760000000000076</v>
      </c>
      <c r="F52" s="5">
        <f t="shared" si="6"/>
        <v>79.760000000000076</v>
      </c>
      <c r="G52" s="5">
        <f t="shared" si="6"/>
        <v>111.39999999999992</v>
      </c>
      <c r="H52" s="5">
        <f t="shared" si="6"/>
        <v>19.940000000000019</v>
      </c>
      <c r="I52" s="5">
        <f t="shared" si="6"/>
        <v>31.859999999999971</v>
      </c>
      <c r="J52" s="5">
        <f t="shared" si="6"/>
        <v>15.600000000000009</v>
      </c>
      <c r="K52" s="5">
        <f t="shared" si="6"/>
        <v>31.200000000000017</v>
      </c>
      <c r="L52" s="5">
        <f t="shared" si="7"/>
        <v>39</v>
      </c>
      <c r="M52" s="5">
        <f t="shared" si="8"/>
        <v>62.400000000000034</v>
      </c>
      <c r="N52" s="5">
        <f t="shared" si="5"/>
        <v>23.400000000000013</v>
      </c>
    </row>
    <row r="53" spans="1:14" x14ac:dyDescent="0.25">
      <c r="A53" s="19">
        <v>41</v>
      </c>
      <c r="B53" s="1">
        <f t="shared" si="6"/>
        <v>564.00000000000045</v>
      </c>
      <c r="C53" s="1">
        <f t="shared" si="6"/>
        <v>1286.0000000000002</v>
      </c>
      <c r="D53" s="1">
        <f t="shared" si="6"/>
        <v>20.800000000000018</v>
      </c>
      <c r="E53" s="1">
        <f t="shared" si="6"/>
        <v>81.60000000000008</v>
      </c>
      <c r="F53" s="1">
        <f t="shared" si="6"/>
        <v>81.60000000000008</v>
      </c>
      <c r="G53" s="1">
        <f t="shared" si="6"/>
        <v>113.99999999999991</v>
      </c>
      <c r="H53" s="1">
        <f t="shared" si="6"/>
        <v>20.40000000000002</v>
      </c>
      <c r="I53" s="1">
        <f t="shared" si="6"/>
        <v>32.599999999999973</v>
      </c>
      <c r="J53" s="1">
        <f t="shared" si="6"/>
        <v>16.000000000000007</v>
      </c>
      <c r="K53" s="1">
        <f t="shared" si="6"/>
        <v>32.000000000000014</v>
      </c>
      <c r="L53" s="1">
        <f t="shared" si="7"/>
        <v>40</v>
      </c>
      <c r="M53" s="1">
        <f t="shared" si="8"/>
        <v>64.000000000000028</v>
      </c>
      <c r="N53" s="1">
        <f t="shared" si="5"/>
        <v>24.000000000000014</v>
      </c>
    </row>
    <row r="54" spans="1:14" x14ac:dyDescent="0.25">
      <c r="A54" s="19">
        <v>42</v>
      </c>
      <c r="B54" s="1">
        <f t="shared" si="6"/>
        <v>577.60000000000048</v>
      </c>
      <c r="C54" s="1">
        <f t="shared" si="6"/>
        <v>1317.4000000000003</v>
      </c>
      <c r="D54" s="1">
        <f t="shared" si="6"/>
        <v>21.22000000000002</v>
      </c>
      <c r="E54" s="1">
        <f t="shared" si="6"/>
        <v>83.440000000000083</v>
      </c>
      <c r="F54" s="1">
        <f t="shared" si="6"/>
        <v>83.440000000000083</v>
      </c>
      <c r="G54" s="1">
        <f t="shared" si="6"/>
        <v>116.59999999999991</v>
      </c>
      <c r="H54" s="1">
        <f t="shared" si="6"/>
        <v>20.860000000000021</v>
      </c>
      <c r="I54" s="1">
        <f t="shared" si="6"/>
        <v>33.339999999999975</v>
      </c>
      <c r="J54" s="1">
        <f t="shared" si="6"/>
        <v>16.400000000000006</v>
      </c>
      <c r="K54" s="1">
        <f t="shared" si="6"/>
        <v>32.800000000000011</v>
      </c>
      <c r="L54" s="1">
        <f t="shared" si="7"/>
        <v>41</v>
      </c>
      <c r="M54" s="1">
        <f t="shared" si="8"/>
        <v>65.600000000000023</v>
      </c>
      <c r="N54" s="1">
        <f t="shared" si="5"/>
        <v>24.600000000000016</v>
      </c>
    </row>
    <row r="55" spans="1:14" x14ac:dyDescent="0.25">
      <c r="A55" s="19">
        <v>43</v>
      </c>
      <c r="B55" s="1">
        <f t="shared" si="6"/>
        <v>591.2000000000005</v>
      </c>
      <c r="C55" s="1">
        <f t="shared" si="6"/>
        <v>1348.8000000000004</v>
      </c>
      <c r="D55" s="1">
        <f t="shared" si="6"/>
        <v>21.640000000000022</v>
      </c>
      <c r="E55" s="1">
        <f t="shared" si="6"/>
        <v>85.280000000000086</v>
      </c>
      <c r="F55" s="1">
        <f t="shared" si="6"/>
        <v>85.280000000000086</v>
      </c>
      <c r="G55" s="1">
        <f t="shared" si="6"/>
        <v>119.1999999999999</v>
      </c>
      <c r="H55" s="1">
        <f t="shared" si="6"/>
        <v>21.320000000000022</v>
      </c>
      <c r="I55" s="1">
        <f t="shared" si="6"/>
        <v>34.079999999999977</v>
      </c>
      <c r="J55" s="1">
        <f t="shared" si="6"/>
        <v>16.800000000000004</v>
      </c>
      <c r="K55" s="1">
        <f t="shared" si="6"/>
        <v>33.600000000000009</v>
      </c>
      <c r="L55" s="1">
        <f t="shared" si="7"/>
        <v>42</v>
      </c>
      <c r="M55" s="1">
        <f t="shared" si="8"/>
        <v>67.200000000000017</v>
      </c>
      <c r="N55" s="1">
        <f t="shared" si="5"/>
        <v>25.200000000000017</v>
      </c>
    </row>
    <row r="56" spans="1:14" x14ac:dyDescent="0.25">
      <c r="A56" s="19">
        <v>44</v>
      </c>
      <c r="B56" s="1">
        <f t="shared" si="6"/>
        <v>604.80000000000052</v>
      </c>
      <c r="C56" s="1">
        <f t="shared" si="6"/>
        <v>1380.2000000000005</v>
      </c>
      <c r="D56" s="1">
        <f t="shared" si="6"/>
        <v>22.060000000000024</v>
      </c>
      <c r="E56" s="1">
        <f t="shared" si="6"/>
        <v>87.12000000000009</v>
      </c>
      <c r="F56" s="1">
        <f t="shared" si="6"/>
        <v>87.12000000000009</v>
      </c>
      <c r="G56" s="1">
        <f t="shared" ref="G56:K63" si="9">G55+G$11</f>
        <v>121.7999999999999</v>
      </c>
      <c r="H56" s="1">
        <f t="shared" si="9"/>
        <v>21.780000000000022</v>
      </c>
      <c r="I56" s="1">
        <f t="shared" si="9"/>
        <v>34.819999999999979</v>
      </c>
      <c r="J56" s="1">
        <f t="shared" si="9"/>
        <v>17.200000000000003</v>
      </c>
      <c r="K56" s="1">
        <f t="shared" si="9"/>
        <v>34.400000000000006</v>
      </c>
      <c r="L56" s="1">
        <f t="shared" si="7"/>
        <v>43</v>
      </c>
      <c r="M56" s="1">
        <f t="shared" si="8"/>
        <v>68.800000000000011</v>
      </c>
      <c r="N56" s="1">
        <f t="shared" si="5"/>
        <v>25.800000000000018</v>
      </c>
    </row>
    <row r="57" spans="1:14" x14ac:dyDescent="0.25">
      <c r="A57" s="19">
        <v>45</v>
      </c>
      <c r="B57" s="1">
        <f t="shared" ref="B57:F63" si="10">B56+B$11</f>
        <v>618.40000000000055</v>
      </c>
      <c r="C57" s="1">
        <f t="shared" si="10"/>
        <v>1411.6000000000006</v>
      </c>
      <c r="D57" s="1">
        <f t="shared" si="10"/>
        <v>22.480000000000025</v>
      </c>
      <c r="E57" s="1">
        <f t="shared" si="10"/>
        <v>88.960000000000093</v>
      </c>
      <c r="F57" s="1">
        <f t="shared" si="10"/>
        <v>88.960000000000093</v>
      </c>
      <c r="G57" s="1">
        <f t="shared" si="9"/>
        <v>124.39999999999989</v>
      </c>
      <c r="H57" s="1">
        <f t="shared" si="9"/>
        <v>22.240000000000023</v>
      </c>
      <c r="I57" s="1">
        <f t="shared" si="9"/>
        <v>35.559999999999981</v>
      </c>
      <c r="J57" s="1">
        <f t="shared" si="9"/>
        <v>17.600000000000001</v>
      </c>
      <c r="K57" s="1">
        <f t="shared" si="9"/>
        <v>35.200000000000003</v>
      </c>
      <c r="L57" s="1">
        <f t="shared" si="7"/>
        <v>44</v>
      </c>
      <c r="M57" s="1">
        <f t="shared" si="8"/>
        <v>70.400000000000006</v>
      </c>
      <c r="N57" s="1">
        <f t="shared" si="5"/>
        <v>26.40000000000002</v>
      </c>
    </row>
    <row r="58" spans="1:14" x14ac:dyDescent="0.25">
      <c r="A58" s="19">
        <v>46</v>
      </c>
      <c r="B58" s="1">
        <f t="shared" si="10"/>
        <v>632.00000000000057</v>
      </c>
      <c r="C58" s="1">
        <f t="shared" si="10"/>
        <v>1443.0000000000007</v>
      </c>
      <c r="D58" s="1">
        <f t="shared" si="10"/>
        <v>22.900000000000027</v>
      </c>
      <c r="E58" s="1">
        <f t="shared" si="10"/>
        <v>90.800000000000097</v>
      </c>
      <c r="F58" s="1">
        <f t="shared" si="10"/>
        <v>90.800000000000097</v>
      </c>
      <c r="G58" s="1">
        <f t="shared" si="9"/>
        <v>126.99999999999989</v>
      </c>
      <c r="H58" s="1">
        <f t="shared" si="9"/>
        <v>22.700000000000024</v>
      </c>
      <c r="I58" s="1">
        <f t="shared" si="9"/>
        <v>36.299999999999983</v>
      </c>
      <c r="J58" s="1">
        <f t="shared" si="9"/>
        <v>18</v>
      </c>
      <c r="K58" s="1">
        <f t="shared" si="9"/>
        <v>36</v>
      </c>
      <c r="L58" s="1">
        <f t="shared" si="7"/>
        <v>45</v>
      </c>
      <c r="M58" s="1">
        <f t="shared" si="8"/>
        <v>72</v>
      </c>
      <c r="N58" s="1">
        <f t="shared" si="5"/>
        <v>27.000000000000021</v>
      </c>
    </row>
    <row r="59" spans="1:14" x14ac:dyDescent="0.25">
      <c r="A59" s="19">
        <v>47</v>
      </c>
      <c r="B59" s="1">
        <f t="shared" si="10"/>
        <v>645.60000000000059</v>
      </c>
      <c r="C59" s="1">
        <f t="shared" si="10"/>
        <v>1474.4000000000008</v>
      </c>
      <c r="D59" s="1">
        <f t="shared" si="10"/>
        <v>23.320000000000029</v>
      </c>
      <c r="E59" s="1">
        <f t="shared" si="10"/>
        <v>92.6400000000001</v>
      </c>
      <c r="F59" s="1">
        <f t="shared" si="10"/>
        <v>92.6400000000001</v>
      </c>
      <c r="G59" s="1">
        <f t="shared" si="9"/>
        <v>129.59999999999988</v>
      </c>
      <c r="H59" s="1">
        <f t="shared" si="9"/>
        <v>23.160000000000025</v>
      </c>
      <c r="I59" s="1">
        <f t="shared" si="9"/>
        <v>37.039999999999985</v>
      </c>
      <c r="J59" s="1">
        <f t="shared" si="9"/>
        <v>18.399999999999999</v>
      </c>
      <c r="K59" s="1">
        <f t="shared" si="9"/>
        <v>36.799999999999997</v>
      </c>
      <c r="L59" s="1">
        <f t="shared" si="7"/>
        <v>46</v>
      </c>
      <c r="M59" s="1">
        <f t="shared" si="8"/>
        <v>73.599999999999994</v>
      </c>
      <c r="N59" s="1">
        <f t="shared" si="5"/>
        <v>27.600000000000023</v>
      </c>
    </row>
    <row r="60" spans="1:14" x14ac:dyDescent="0.25">
      <c r="A60" s="19">
        <v>48</v>
      </c>
      <c r="B60" s="1">
        <f t="shared" si="10"/>
        <v>659.20000000000061</v>
      </c>
      <c r="C60" s="1">
        <f t="shared" si="10"/>
        <v>1505.8000000000009</v>
      </c>
      <c r="D60" s="1">
        <f t="shared" si="10"/>
        <v>23.74000000000003</v>
      </c>
      <c r="E60" s="1">
        <f t="shared" si="10"/>
        <v>94.480000000000103</v>
      </c>
      <c r="F60" s="1">
        <f t="shared" si="10"/>
        <v>94.480000000000103</v>
      </c>
      <c r="G60" s="1">
        <f t="shared" si="9"/>
        <v>132.19999999999987</v>
      </c>
      <c r="H60" s="1">
        <f t="shared" si="9"/>
        <v>23.620000000000026</v>
      </c>
      <c r="I60" s="1">
        <f t="shared" si="9"/>
        <v>37.779999999999987</v>
      </c>
      <c r="J60" s="1">
        <f t="shared" si="9"/>
        <v>18.799999999999997</v>
      </c>
      <c r="K60" s="1">
        <f t="shared" si="9"/>
        <v>37.599999999999994</v>
      </c>
      <c r="L60" s="1">
        <f t="shared" si="7"/>
        <v>47</v>
      </c>
      <c r="M60" s="1">
        <f t="shared" si="8"/>
        <v>75.199999999999989</v>
      </c>
      <c r="N60" s="1">
        <f t="shared" si="5"/>
        <v>28.200000000000024</v>
      </c>
    </row>
    <row r="61" spans="1:14" x14ac:dyDescent="0.25">
      <c r="A61" s="19">
        <v>49</v>
      </c>
      <c r="B61" s="1">
        <f t="shared" si="10"/>
        <v>672.80000000000064</v>
      </c>
      <c r="C61" s="1">
        <f t="shared" si="10"/>
        <v>1537.200000000001</v>
      </c>
      <c r="D61" s="1">
        <f t="shared" si="10"/>
        <v>24.160000000000032</v>
      </c>
      <c r="E61" s="1">
        <f t="shared" si="10"/>
        <v>96.320000000000107</v>
      </c>
      <c r="F61" s="1">
        <f t="shared" si="10"/>
        <v>96.320000000000107</v>
      </c>
      <c r="G61" s="1">
        <f t="shared" si="9"/>
        <v>134.79999999999987</v>
      </c>
      <c r="H61" s="1">
        <f t="shared" si="9"/>
        <v>24.080000000000027</v>
      </c>
      <c r="I61" s="1">
        <f t="shared" si="9"/>
        <v>38.519999999999989</v>
      </c>
      <c r="J61" s="1">
        <f t="shared" si="9"/>
        <v>19.199999999999996</v>
      </c>
      <c r="K61" s="1">
        <f t="shared" si="9"/>
        <v>38.399999999999991</v>
      </c>
      <c r="L61" s="1">
        <f t="shared" si="7"/>
        <v>48</v>
      </c>
      <c r="M61" s="1">
        <f t="shared" si="8"/>
        <v>76.799999999999983</v>
      </c>
      <c r="N61" s="1">
        <f t="shared" si="5"/>
        <v>28.800000000000026</v>
      </c>
    </row>
    <row r="62" spans="1:14" x14ac:dyDescent="0.25">
      <c r="A62" s="19">
        <v>50</v>
      </c>
      <c r="B62" s="1">
        <f t="shared" si="10"/>
        <v>686.40000000000066</v>
      </c>
      <c r="C62" s="1">
        <f t="shared" si="10"/>
        <v>1568.600000000001</v>
      </c>
      <c r="D62" s="1">
        <f t="shared" si="10"/>
        <v>24.580000000000034</v>
      </c>
      <c r="E62" s="1">
        <f t="shared" si="10"/>
        <v>98.16000000000011</v>
      </c>
      <c r="F62" s="1">
        <f t="shared" si="10"/>
        <v>98.16000000000011</v>
      </c>
      <c r="G62" s="1">
        <f t="shared" si="9"/>
        <v>137.39999999999986</v>
      </c>
      <c r="H62" s="1">
        <f t="shared" si="9"/>
        <v>24.540000000000028</v>
      </c>
      <c r="I62" s="1">
        <f t="shared" si="9"/>
        <v>39.259999999999991</v>
      </c>
      <c r="J62" s="1">
        <f t="shared" si="9"/>
        <v>19.599999999999994</v>
      </c>
      <c r="K62" s="1">
        <f t="shared" si="9"/>
        <v>39.199999999999989</v>
      </c>
      <c r="L62" s="1">
        <f t="shared" si="7"/>
        <v>49</v>
      </c>
      <c r="M62" s="1">
        <f t="shared" si="8"/>
        <v>78.399999999999977</v>
      </c>
      <c r="N62" s="1">
        <f t="shared" si="5"/>
        <v>29.400000000000027</v>
      </c>
    </row>
    <row r="63" spans="1:14" s="4" customFormat="1" x14ac:dyDescent="0.25">
      <c r="A63" s="19">
        <v>51</v>
      </c>
      <c r="B63" s="5">
        <f t="shared" si="10"/>
        <v>700.00000000000068</v>
      </c>
      <c r="C63" s="5">
        <f t="shared" si="10"/>
        <v>1600.0000000000011</v>
      </c>
      <c r="D63" s="5">
        <f t="shared" si="10"/>
        <v>25.000000000000036</v>
      </c>
      <c r="E63" s="5">
        <f t="shared" si="10"/>
        <v>100.00000000000011</v>
      </c>
      <c r="F63" s="5">
        <f t="shared" si="10"/>
        <v>100.00000000000011</v>
      </c>
      <c r="G63" s="5">
        <f t="shared" si="9"/>
        <v>139.99999999999986</v>
      </c>
      <c r="H63" s="5">
        <f t="shared" si="9"/>
        <v>25.000000000000028</v>
      </c>
      <c r="I63" s="5">
        <f t="shared" si="9"/>
        <v>39.999999999999993</v>
      </c>
      <c r="J63" s="5">
        <f t="shared" si="9"/>
        <v>19.999999999999993</v>
      </c>
      <c r="K63" s="5">
        <f t="shared" si="9"/>
        <v>39.999999999999986</v>
      </c>
      <c r="L63" s="5">
        <f t="shared" si="7"/>
        <v>50</v>
      </c>
      <c r="M63" s="5">
        <f t="shared" si="8"/>
        <v>79.999999999999972</v>
      </c>
      <c r="N63" s="5">
        <f t="shared" si="5"/>
        <v>30.000000000000028</v>
      </c>
    </row>
    <row r="64" spans="1:14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</sheetData>
  <mergeCells count="4">
    <mergeCell ref="B1:C1"/>
    <mergeCell ref="F1:G1"/>
    <mergeCell ref="H1:I1"/>
    <mergeCell ref="L1:M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workbookViewId="0">
      <pane ySplit="2" topLeftCell="A3" activePane="bottomLeft" state="frozen"/>
      <selection pane="bottomLeft" activeCell="C4" sqref="C4"/>
    </sheetView>
  </sheetViews>
  <sheetFormatPr defaultRowHeight="15" x14ac:dyDescent="0.25"/>
  <sheetData>
    <row r="1" spans="1:14" s="6" customFormat="1" ht="18.75" x14ac:dyDescent="0.3">
      <c r="A1" s="6" t="s">
        <v>11</v>
      </c>
      <c r="B1" s="23" t="s">
        <v>13</v>
      </c>
      <c r="C1" s="23"/>
      <c r="D1" s="7" t="s">
        <v>14</v>
      </c>
      <c r="E1" s="7"/>
      <c r="F1" s="23" t="s">
        <v>15</v>
      </c>
      <c r="G1" s="23"/>
      <c r="H1" s="23" t="s">
        <v>16</v>
      </c>
      <c r="I1" s="23"/>
      <c r="J1" s="7" t="s">
        <v>17</v>
      </c>
      <c r="K1" s="7"/>
      <c r="L1" s="23" t="s">
        <v>19</v>
      </c>
      <c r="M1" s="23"/>
      <c r="N1" s="6" t="s">
        <v>18</v>
      </c>
    </row>
    <row r="2" spans="1:14" s="6" customFormat="1" ht="18.75" x14ac:dyDescent="0.3">
      <c r="A2" s="6" t="s">
        <v>22</v>
      </c>
      <c r="B2" s="6" t="s">
        <v>20</v>
      </c>
      <c r="C2" s="6" t="s">
        <v>21</v>
      </c>
      <c r="D2" s="6" t="s">
        <v>20</v>
      </c>
      <c r="E2" s="6" t="s">
        <v>21</v>
      </c>
      <c r="F2" s="6" t="s">
        <v>20</v>
      </c>
      <c r="G2" s="6" t="s">
        <v>21</v>
      </c>
      <c r="H2" s="6" t="s">
        <v>20</v>
      </c>
      <c r="I2" s="6" t="s">
        <v>21</v>
      </c>
      <c r="J2" s="6" t="s">
        <v>20</v>
      </c>
      <c r="K2" s="6" t="s">
        <v>21</v>
      </c>
      <c r="L2" s="6" t="s">
        <v>20</v>
      </c>
      <c r="M2" s="6" t="s">
        <v>21</v>
      </c>
      <c r="N2" s="6" t="s">
        <v>22</v>
      </c>
    </row>
    <row r="3" spans="1:14" s="8" customFormat="1" x14ac:dyDescent="0.25">
      <c r="A3" s="8">
        <v>1</v>
      </c>
      <c r="B3" s="9">
        <f>'Base Stat Progression'!B4+'Item Stat Progression'!B12</f>
        <v>180</v>
      </c>
      <c r="C3" s="9">
        <f>'Base Stat Progression'!C4+'Item Stat Progression'!C12</f>
        <v>320</v>
      </c>
      <c r="D3" s="9">
        <f>'Base Stat Progression'!D4+'Item Stat Progression'!D12</f>
        <v>25</v>
      </c>
      <c r="E3" s="9">
        <f>'Base Stat Progression'!E4+'Item Stat Progression'!E12</f>
        <v>30</v>
      </c>
      <c r="F3" s="9">
        <f>'Base Stat Progression'!F4+'Item Stat Progression'!F12</f>
        <v>28</v>
      </c>
      <c r="G3" s="9">
        <f>'Base Stat Progression'!G4+'Item Stat Progression'!G12</f>
        <v>31</v>
      </c>
      <c r="H3" s="9">
        <f>'Base Stat Progression'!H4+'Item Stat Progression'!H12</f>
        <v>2</v>
      </c>
      <c r="I3" s="9">
        <f>'Base Stat Progression'!I4+'Item Stat Progression'!I12</f>
        <v>3</v>
      </c>
      <c r="J3" s="9">
        <f>'Base Stat Progression'!J4+'Item Stat Progression'!J12</f>
        <v>0</v>
      </c>
      <c r="K3" s="9">
        <f>'Base Stat Progression'!K4+'Item Stat Progression'!K12</f>
        <v>0</v>
      </c>
      <c r="L3" s="9">
        <f>'Base Stat Progression'!L4+'Item Stat Progression'!L12</f>
        <v>15</v>
      </c>
      <c r="M3" s="9">
        <f>'Base Stat Progression'!M4+'Item Stat Progression'!M12</f>
        <v>37</v>
      </c>
      <c r="N3" s="9">
        <f>'Base Stat Progression'!N4+'Item Stat Progression'!N12</f>
        <v>30</v>
      </c>
    </row>
    <row r="4" spans="1:14" s="10" customFormat="1" x14ac:dyDescent="0.25">
      <c r="A4" s="10">
        <v>2</v>
      </c>
      <c r="B4" s="22">
        <f>'Base Stat Progression'!B6+'Item Stat Progression'!B14</f>
        <v>222.4</v>
      </c>
      <c r="C4" s="22">
        <f>'Base Stat Progression'!C6+'Item Stat Progression'!C14</f>
        <v>405.59999999999997</v>
      </c>
      <c r="D4" s="22">
        <f>'Base Stat Progression'!D6+'Item Stat Progression'!D14</f>
        <v>27.200000000000003</v>
      </c>
      <c r="E4" s="22">
        <f>'Base Stat Progression'!E6+'Item Stat Progression'!E14</f>
        <v>35.340000000000003</v>
      </c>
      <c r="F4" s="22">
        <f>'Base Stat Progression'!F6+'Item Stat Progression'!F14</f>
        <v>33.32</v>
      </c>
      <c r="G4" s="22">
        <f>'Base Stat Progression'!G6+'Item Stat Progression'!G14</f>
        <v>37.42</v>
      </c>
      <c r="H4" s="22">
        <f>'Base Stat Progression'!H6+'Item Stat Progression'!H14</f>
        <v>2.46</v>
      </c>
      <c r="I4" s="22">
        <f>'Base Stat Progression'!I6+'Item Stat Progression'!I14</f>
        <v>3.74</v>
      </c>
      <c r="J4" s="22">
        <f>'Base Stat Progression'!J6+'Item Stat Progression'!J14</f>
        <v>0.4</v>
      </c>
      <c r="K4" s="22">
        <f>'Base Stat Progression'!K6+'Item Stat Progression'!K14</f>
        <v>0.8</v>
      </c>
      <c r="L4" s="22">
        <f>'Base Stat Progression'!L6+'Item Stat Progression'!L14</f>
        <v>19.940000000000001</v>
      </c>
      <c r="M4" s="22">
        <f>'Base Stat Progression'!M6+'Item Stat Progression'!M14</f>
        <v>46.82</v>
      </c>
      <c r="N4" s="22">
        <f>'Base Stat Progression'!N6+'Item Stat Progression'!N14</f>
        <v>30.6</v>
      </c>
    </row>
    <row r="5" spans="1:14" s="10" customFormat="1" x14ac:dyDescent="0.25">
      <c r="A5" s="10">
        <v>3</v>
      </c>
      <c r="B5" s="22">
        <f>'Base Stat Progression'!B7+'Item Stat Progression'!B15</f>
        <v>264.8</v>
      </c>
      <c r="C5" s="22">
        <f>'Base Stat Progression'!C7+'Item Stat Progression'!C15</f>
        <v>491.2</v>
      </c>
      <c r="D5" s="22">
        <f>'Base Stat Progression'!D7+'Item Stat Progression'!D15</f>
        <v>29.400000000000002</v>
      </c>
      <c r="E5" s="22">
        <f>'Base Stat Progression'!E7+'Item Stat Progression'!E15</f>
        <v>40.68</v>
      </c>
      <c r="F5" s="22">
        <f>'Base Stat Progression'!F7+'Item Stat Progression'!F15</f>
        <v>38.64</v>
      </c>
      <c r="G5" s="22">
        <f>'Base Stat Progression'!G7+'Item Stat Progression'!G15</f>
        <v>43.84</v>
      </c>
      <c r="H5" s="22">
        <f>'Base Stat Progression'!H7+'Item Stat Progression'!H15</f>
        <v>2.92</v>
      </c>
      <c r="I5" s="22">
        <f>'Base Stat Progression'!I7+'Item Stat Progression'!I15</f>
        <v>4.4800000000000004</v>
      </c>
      <c r="J5" s="22">
        <f>'Base Stat Progression'!J7+'Item Stat Progression'!J15</f>
        <v>0.8</v>
      </c>
      <c r="K5" s="22">
        <f>'Base Stat Progression'!K7+'Item Stat Progression'!K15</f>
        <v>1.6</v>
      </c>
      <c r="L5" s="22">
        <f>'Base Stat Progression'!L7+'Item Stat Progression'!L15</f>
        <v>24.880000000000003</v>
      </c>
      <c r="M5" s="22">
        <f>'Base Stat Progression'!M7+'Item Stat Progression'!M15</f>
        <v>56.64</v>
      </c>
      <c r="N5" s="22">
        <f>'Base Stat Progression'!N7+'Item Stat Progression'!N15</f>
        <v>31.2</v>
      </c>
    </row>
    <row r="6" spans="1:14" s="10" customFormat="1" x14ac:dyDescent="0.25">
      <c r="A6" s="10">
        <v>4</v>
      </c>
      <c r="B6" s="22">
        <f>'Base Stat Progression'!B8+'Item Stat Progression'!B16</f>
        <v>307.20000000000005</v>
      </c>
      <c r="C6" s="22">
        <f>'Base Stat Progression'!C8+'Item Stat Progression'!C16</f>
        <v>576.79999999999995</v>
      </c>
      <c r="D6" s="22">
        <f>'Base Stat Progression'!D8+'Item Stat Progression'!D16</f>
        <v>31.6</v>
      </c>
      <c r="E6" s="22">
        <f>'Base Stat Progression'!E8+'Item Stat Progression'!E16</f>
        <v>46.019999999999996</v>
      </c>
      <c r="F6" s="22">
        <f>'Base Stat Progression'!F8+'Item Stat Progression'!F16</f>
        <v>43.96</v>
      </c>
      <c r="G6" s="22">
        <f>'Base Stat Progression'!G8+'Item Stat Progression'!G16</f>
        <v>50.260000000000005</v>
      </c>
      <c r="H6" s="22">
        <f>'Base Stat Progression'!H8+'Item Stat Progression'!H16</f>
        <v>3.38</v>
      </c>
      <c r="I6" s="22">
        <f>'Base Stat Progression'!I8+'Item Stat Progression'!I16</f>
        <v>5.2200000000000006</v>
      </c>
      <c r="J6" s="22">
        <f>'Base Stat Progression'!J8+'Item Stat Progression'!J16</f>
        <v>1.2000000000000002</v>
      </c>
      <c r="K6" s="22">
        <f>'Base Stat Progression'!K8+'Item Stat Progression'!K16</f>
        <v>2.4000000000000004</v>
      </c>
      <c r="L6" s="22">
        <f>'Base Stat Progression'!L8+'Item Stat Progression'!L16</f>
        <v>29.820000000000004</v>
      </c>
      <c r="M6" s="22">
        <f>'Base Stat Progression'!M8+'Item Stat Progression'!M16</f>
        <v>66.459999999999994</v>
      </c>
      <c r="N6" s="22">
        <f>'Base Stat Progression'!N8+'Item Stat Progression'!N16</f>
        <v>31.8</v>
      </c>
    </row>
    <row r="7" spans="1:14" s="10" customFormat="1" x14ac:dyDescent="0.25">
      <c r="A7" s="10">
        <v>5</v>
      </c>
      <c r="B7" s="22">
        <f>'Base Stat Progression'!B9+'Item Stat Progression'!B17</f>
        <v>349.6</v>
      </c>
      <c r="C7" s="22">
        <f>'Base Stat Progression'!C9+'Item Stat Progression'!C17</f>
        <v>662.4</v>
      </c>
      <c r="D7" s="22">
        <f>'Base Stat Progression'!D9+'Item Stat Progression'!D17</f>
        <v>33.800000000000004</v>
      </c>
      <c r="E7" s="22">
        <f>'Base Stat Progression'!E9+'Item Stat Progression'!E17</f>
        <v>51.36</v>
      </c>
      <c r="F7" s="22">
        <f>'Base Stat Progression'!F9+'Item Stat Progression'!F17</f>
        <v>49.28</v>
      </c>
      <c r="G7" s="22">
        <f>'Base Stat Progression'!G9+'Item Stat Progression'!G17</f>
        <v>56.680000000000007</v>
      </c>
      <c r="H7" s="22">
        <f>'Base Stat Progression'!H9+'Item Stat Progression'!H17</f>
        <v>3.84</v>
      </c>
      <c r="I7" s="22">
        <f>'Base Stat Progression'!I9+'Item Stat Progression'!I17</f>
        <v>5.9600000000000009</v>
      </c>
      <c r="J7" s="22">
        <f>'Base Stat Progression'!J9+'Item Stat Progression'!J17</f>
        <v>1.6</v>
      </c>
      <c r="K7" s="22">
        <f>'Base Stat Progression'!K9+'Item Stat Progression'!K17</f>
        <v>3.2</v>
      </c>
      <c r="L7" s="22">
        <f>'Base Stat Progression'!L9+'Item Stat Progression'!L17</f>
        <v>34.760000000000005</v>
      </c>
      <c r="M7" s="22">
        <f>'Base Stat Progression'!M9+'Item Stat Progression'!M17</f>
        <v>76.28</v>
      </c>
      <c r="N7" s="22">
        <f>'Base Stat Progression'!N9+'Item Stat Progression'!N17</f>
        <v>32.4</v>
      </c>
    </row>
    <row r="8" spans="1:14" s="10" customFormat="1" x14ac:dyDescent="0.25">
      <c r="A8" s="10">
        <v>6</v>
      </c>
      <c r="B8" s="22">
        <f>'Base Stat Progression'!B10+'Item Stat Progression'!B18</f>
        <v>392.00000000000006</v>
      </c>
      <c r="C8" s="22">
        <f>'Base Stat Progression'!C10+'Item Stat Progression'!C18</f>
        <v>748</v>
      </c>
      <c r="D8" s="22">
        <f>'Base Stat Progression'!D10+'Item Stat Progression'!D18</f>
        <v>36.000000000000007</v>
      </c>
      <c r="E8" s="22">
        <f>'Base Stat Progression'!E10+'Item Stat Progression'!E18</f>
        <v>56.7</v>
      </c>
      <c r="F8" s="22">
        <f>'Base Stat Progression'!F10+'Item Stat Progression'!F18</f>
        <v>54.599999999999994</v>
      </c>
      <c r="G8" s="22">
        <f>'Base Stat Progression'!G10+'Item Stat Progression'!G18</f>
        <v>63.100000000000009</v>
      </c>
      <c r="H8" s="22">
        <f>'Base Stat Progression'!H10+'Item Stat Progression'!H18</f>
        <v>4.3</v>
      </c>
      <c r="I8" s="22">
        <f>'Base Stat Progression'!I10+'Item Stat Progression'!I18</f>
        <v>6.7000000000000011</v>
      </c>
      <c r="J8" s="22">
        <f>'Base Stat Progression'!J10+'Item Stat Progression'!J18</f>
        <v>2</v>
      </c>
      <c r="K8" s="22">
        <f>'Base Stat Progression'!K10+'Item Stat Progression'!K18</f>
        <v>4</v>
      </c>
      <c r="L8" s="22">
        <f>'Base Stat Progression'!L10+'Item Stat Progression'!L18</f>
        <v>39.700000000000003</v>
      </c>
      <c r="M8" s="22">
        <f>'Base Stat Progression'!M10+'Item Stat Progression'!M18</f>
        <v>86.1</v>
      </c>
      <c r="N8" s="22">
        <f>'Base Stat Progression'!N10+'Item Stat Progression'!N18</f>
        <v>33</v>
      </c>
    </row>
    <row r="9" spans="1:14" s="10" customFormat="1" x14ac:dyDescent="0.25">
      <c r="A9" s="10">
        <v>7</v>
      </c>
      <c r="B9" s="22">
        <f>'Base Stat Progression'!B11+'Item Stat Progression'!B19</f>
        <v>434.40000000000009</v>
      </c>
      <c r="C9" s="22">
        <f>'Base Stat Progression'!C11+'Item Stat Progression'!C19</f>
        <v>833.6</v>
      </c>
      <c r="D9" s="22">
        <f>'Base Stat Progression'!D11+'Item Stat Progression'!D19</f>
        <v>38.200000000000003</v>
      </c>
      <c r="E9" s="22">
        <f>'Base Stat Progression'!E11+'Item Stat Progression'!E19</f>
        <v>62.04</v>
      </c>
      <c r="F9" s="22">
        <f>'Base Stat Progression'!F11+'Item Stat Progression'!F19</f>
        <v>59.919999999999995</v>
      </c>
      <c r="G9" s="22">
        <f>'Base Stat Progression'!G11+'Item Stat Progression'!G19</f>
        <v>69.52000000000001</v>
      </c>
      <c r="H9" s="22">
        <f>'Base Stat Progression'!H11+'Item Stat Progression'!H19</f>
        <v>4.76</v>
      </c>
      <c r="I9" s="22">
        <f>'Base Stat Progression'!I11+'Item Stat Progression'!I19</f>
        <v>7.4400000000000013</v>
      </c>
      <c r="J9" s="22">
        <f>'Base Stat Progression'!J11+'Item Stat Progression'!J19</f>
        <v>2.4</v>
      </c>
      <c r="K9" s="22">
        <f>'Base Stat Progression'!K11+'Item Stat Progression'!K19</f>
        <v>4.8</v>
      </c>
      <c r="L9" s="22">
        <f>'Base Stat Progression'!L11+'Item Stat Progression'!L19</f>
        <v>44.64</v>
      </c>
      <c r="M9" s="22">
        <f>'Base Stat Progression'!M11+'Item Stat Progression'!M19</f>
        <v>95.919999999999987</v>
      </c>
      <c r="N9" s="22">
        <f>'Base Stat Progression'!N11+'Item Stat Progression'!N19</f>
        <v>33.6</v>
      </c>
    </row>
    <row r="10" spans="1:14" s="10" customFormat="1" x14ac:dyDescent="0.25">
      <c r="A10" s="10">
        <v>8</v>
      </c>
      <c r="B10" s="22">
        <f>'Base Stat Progression'!B12+'Item Stat Progression'!B20</f>
        <v>476.80000000000007</v>
      </c>
      <c r="C10" s="22">
        <f>'Base Stat Progression'!C12+'Item Stat Progression'!C20</f>
        <v>919.2</v>
      </c>
      <c r="D10" s="22">
        <f>'Base Stat Progression'!D12+'Item Stat Progression'!D20</f>
        <v>40.400000000000006</v>
      </c>
      <c r="E10" s="22">
        <f>'Base Stat Progression'!E12+'Item Stat Progression'!E20</f>
        <v>67.38</v>
      </c>
      <c r="F10" s="22">
        <f>'Base Stat Progression'!F12+'Item Stat Progression'!F20</f>
        <v>65.239999999999995</v>
      </c>
      <c r="G10" s="22">
        <f>'Base Stat Progression'!G12+'Item Stat Progression'!G20</f>
        <v>75.940000000000012</v>
      </c>
      <c r="H10" s="22">
        <f>'Base Stat Progression'!H12+'Item Stat Progression'!H20</f>
        <v>5.22</v>
      </c>
      <c r="I10" s="22">
        <f>'Base Stat Progression'!I12+'Item Stat Progression'!I20</f>
        <v>8.1800000000000015</v>
      </c>
      <c r="J10" s="22">
        <f>'Base Stat Progression'!J12+'Item Stat Progression'!J20</f>
        <v>2.8</v>
      </c>
      <c r="K10" s="22">
        <f>'Base Stat Progression'!K12+'Item Stat Progression'!K20</f>
        <v>5.6</v>
      </c>
      <c r="L10" s="22">
        <f>'Base Stat Progression'!L12+'Item Stat Progression'!L20</f>
        <v>49.58</v>
      </c>
      <c r="M10" s="22">
        <f>'Base Stat Progression'!M12+'Item Stat Progression'!M20</f>
        <v>105.74</v>
      </c>
      <c r="N10" s="22">
        <f>'Base Stat Progression'!N12+'Item Stat Progression'!N20</f>
        <v>34.200000000000003</v>
      </c>
    </row>
    <row r="11" spans="1:14" s="10" customFormat="1" x14ac:dyDescent="0.25">
      <c r="A11" s="10">
        <v>9</v>
      </c>
      <c r="B11" s="22">
        <f>'Base Stat Progression'!B13+'Item Stat Progression'!B21</f>
        <v>519.20000000000005</v>
      </c>
      <c r="C11" s="22">
        <f>'Base Stat Progression'!C13+'Item Stat Progression'!C21</f>
        <v>1004.8000000000002</v>
      </c>
      <c r="D11" s="22">
        <f>'Base Stat Progression'!D13+'Item Stat Progression'!D21</f>
        <v>42.600000000000009</v>
      </c>
      <c r="E11" s="22">
        <f>'Base Stat Progression'!E13+'Item Stat Progression'!E21</f>
        <v>72.72</v>
      </c>
      <c r="F11" s="22">
        <f>'Base Stat Progression'!F13+'Item Stat Progression'!F21</f>
        <v>70.559999999999988</v>
      </c>
      <c r="G11" s="22">
        <f>'Base Stat Progression'!G13+'Item Stat Progression'!G21</f>
        <v>82.360000000000014</v>
      </c>
      <c r="H11" s="22">
        <f>'Base Stat Progression'!H13+'Item Stat Progression'!H21</f>
        <v>5.68</v>
      </c>
      <c r="I11" s="22">
        <f>'Base Stat Progression'!I13+'Item Stat Progression'!I21</f>
        <v>8.9200000000000017</v>
      </c>
      <c r="J11" s="22">
        <f>'Base Stat Progression'!J13+'Item Stat Progression'!J21</f>
        <v>3.1999999999999997</v>
      </c>
      <c r="K11" s="22">
        <f>'Base Stat Progression'!K13+'Item Stat Progression'!K21</f>
        <v>6.3999999999999995</v>
      </c>
      <c r="L11" s="22">
        <f>'Base Stat Progression'!L13+'Item Stat Progression'!L21</f>
        <v>54.519999999999996</v>
      </c>
      <c r="M11" s="22">
        <f>'Base Stat Progression'!M13+'Item Stat Progression'!M21</f>
        <v>115.55999999999999</v>
      </c>
      <c r="N11" s="22">
        <f>'Base Stat Progression'!N13+'Item Stat Progression'!N21</f>
        <v>34.799999999999997</v>
      </c>
    </row>
    <row r="12" spans="1:14" s="4" customFormat="1" x14ac:dyDescent="0.25">
      <c r="A12" s="4">
        <v>10</v>
      </c>
      <c r="B12" s="9">
        <f>'Base Stat Progression'!B14+'Item Stat Progression'!B22</f>
        <v>561.60000000000014</v>
      </c>
      <c r="C12" s="9">
        <f>'Base Stat Progression'!C14+'Item Stat Progression'!C22</f>
        <v>1090.4000000000001</v>
      </c>
      <c r="D12" s="9">
        <f>'Base Stat Progression'!D14+'Item Stat Progression'!D22</f>
        <v>44.800000000000011</v>
      </c>
      <c r="E12" s="9">
        <f>'Base Stat Progression'!E14+'Item Stat Progression'!E22</f>
        <v>78.06</v>
      </c>
      <c r="F12" s="9">
        <f>'Base Stat Progression'!F14+'Item Stat Progression'!F22</f>
        <v>75.879999999999981</v>
      </c>
      <c r="G12" s="9">
        <f>'Base Stat Progression'!G14+'Item Stat Progression'!G22</f>
        <v>88.78</v>
      </c>
      <c r="H12" s="9">
        <f>'Base Stat Progression'!H14+'Item Stat Progression'!H22</f>
        <v>6.14</v>
      </c>
      <c r="I12" s="9">
        <f>'Base Stat Progression'!I14+'Item Stat Progression'!I22</f>
        <v>9.6600000000000019</v>
      </c>
      <c r="J12" s="9">
        <f>'Base Stat Progression'!J14+'Item Stat Progression'!J22</f>
        <v>3.5999999999999996</v>
      </c>
      <c r="K12" s="9">
        <f>'Base Stat Progression'!K14+'Item Stat Progression'!K22</f>
        <v>7.1999999999999993</v>
      </c>
      <c r="L12" s="9">
        <f>'Base Stat Progression'!L14+'Item Stat Progression'!L22</f>
        <v>59.459999999999994</v>
      </c>
      <c r="M12" s="9">
        <f>'Base Stat Progression'!M14+'Item Stat Progression'!M22</f>
        <v>125.38</v>
      </c>
      <c r="N12" s="9">
        <f>'Base Stat Progression'!N14+'Item Stat Progression'!N22</f>
        <v>35.4</v>
      </c>
    </row>
    <row r="13" spans="1:14" s="10" customFormat="1" x14ac:dyDescent="0.25">
      <c r="A13" s="10">
        <v>11</v>
      </c>
      <c r="B13" s="22">
        <f>'Base Stat Progression'!B15+'Item Stat Progression'!B23</f>
        <v>604.00000000000011</v>
      </c>
      <c r="C13" s="22">
        <f>'Base Stat Progression'!C15+'Item Stat Progression'!C23</f>
        <v>1176.0000000000002</v>
      </c>
      <c r="D13" s="22">
        <f>'Base Stat Progression'!D15+'Item Stat Progression'!D23</f>
        <v>47.000000000000014</v>
      </c>
      <c r="E13" s="22">
        <f>'Base Stat Progression'!E15+'Item Stat Progression'!E23</f>
        <v>83.4</v>
      </c>
      <c r="F13" s="22">
        <f>'Base Stat Progression'!F15+'Item Stat Progression'!F23</f>
        <v>81.199999999999989</v>
      </c>
      <c r="G13" s="22">
        <f>'Base Stat Progression'!G15+'Item Stat Progression'!G23</f>
        <v>95.200000000000017</v>
      </c>
      <c r="H13" s="22">
        <f>'Base Stat Progression'!H15+'Item Stat Progression'!H23</f>
        <v>6.6</v>
      </c>
      <c r="I13" s="22">
        <f>'Base Stat Progression'!I15+'Item Stat Progression'!I23</f>
        <v>10.400000000000002</v>
      </c>
      <c r="J13" s="22">
        <f>'Base Stat Progression'!J15+'Item Stat Progression'!J23</f>
        <v>3.9999999999999996</v>
      </c>
      <c r="K13" s="22">
        <f>'Base Stat Progression'!K15+'Item Stat Progression'!K23</f>
        <v>7.9999999999999991</v>
      </c>
      <c r="L13" s="22">
        <f>'Base Stat Progression'!L15+'Item Stat Progression'!L23</f>
        <v>64.399999999999991</v>
      </c>
      <c r="M13" s="22">
        <f>'Base Stat Progression'!M15+'Item Stat Progression'!M23</f>
        <v>135.19999999999999</v>
      </c>
      <c r="N13" s="22">
        <f>'Base Stat Progression'!N15+'Item Stat Progression'!N23</f>
        <v>36</v>
      </c>
    </row>
    <row r="14" spans="1:14" s="10" customFormat="1" x14ac:dyDescent="0.25">
      <c r="A14" s="10">
        <v>12</v>
      </c>
      <c r="B14" s="22">
        <f>'Base Stat Progression'!B16+'Item Stat Progression'!B24</f>
        <v>646.40000000000009</v>
      </c>
      <c r="C14" s="22">
        <f>'Base Stat Progression'!C16+'Item Stat Progression'!C24</f>
        <v>1261.6000000000001</v>
      </c>
      <c r="D14" s="22">
        <f>'Base Stat Progression'!D16+'Item Stat Progression'!D24</f>
        <v>49.20000000000001</v>
      </c>
      <c r="E14" s="22">
        <f>'Base Stat Progression'!E16+'Item Stat Progression'!E24</f>
        <v>88.74</v>
      </c>
      <c r="F14" s="22">
        <f>'Base Stat Progression'!F16+'Item Stat Progression'!F24</f>
        <v>86.519999999999982</v>
      </c>
      <c r="G14" s="22">
        <f>'Base Stat Progression'!G16+'Item Stat Progression'!G24</f>
        <v>101.62</v>
      </c>
      <c r="H14" s="22">
        <f>'Base Stat Progression'!H16+'Item Stat Progression'!H24</f>
        <v>7.06</v>
      </c>
      <c r="I14" s="22">
        <f>'Base Stat Progression'!I16+'Item Stat Progression'!I24</f>
        <v>11.140000000000002</v>
      </c>
      <c r="J14" s="22">
        <f>'Base Stat Progression'!J16+'Item Stat Progression'!J24</f>
        <v>4.3999999999999995</v>
      </c>
      <c r="K14" s="22">
        <f>'Base Stat Progression'!K16+'Item Stat Progression'!K24</f>
        <v>8.7999999999999989</v>
      </c>
      <c r="L14" s="22">
        <f>'Base Stat Progression'!L16+'Item Stat Progression'!L24</f>
        <v>69.339999999999989</v>
      </c>
      <c r="M14" s="22">
        <f>'Base Stat Progression'!M16+'Item Stat Progression'!M24</f>
        <v>145.01999999999998</v>
      </c>
      <c r="N14" s="22">
        <f>'Base Stat Progression'!N16+'Item Stat Progression'!N24</f>
        <v>36.6</v>
      </c>
    </row>
    <row r="15" spans="1:14" s="10" customFormat="1" x14ac:dyDescent="0.25">
      <c r="A15" s="10">
        <v>13</v>
      </c>
      <c r="B15" s="22">
        <f>'Base Stat Progression'!B17+'Item Stat Progression'!B25</f>
        <v>688.80000000000007</v>
      </c>
      <c r="C15" s="22">
        <f>'Base Stat Progression'!C17+'Item Stat Progression'!C25</f>
        <v>1347.2000000000003</v>
      </c>
      <c r="D15" s="22">
        <f>'Base Stat Progression'!D17+'Item Stat Progression'!D25</f>
        <v>51.400000000000013</v>
      </c>
      <c r="E15" s="22">
        <f>'Base Stat Progression'!E17+'Item Stat Progression'!E25</f>
        <v>94.08</v>
      </c>
      <c r="F15" s="22">
        <f>'Base Stat Progression'!F17+'Item Stat Progression'!F25</f>
        <v>91.839999999999975</v>
      </c>
      <c r="G15" s="22">
        <f>'Base Stat Progression'!G17+'Item Stat Progression'!G25</f>
        <v>108.04000000000002</v>
      </c>
      <c r="H15" s="22">
        <f>'Base Stat Progression'!H17+'Item Stat Progression'!H25</f>
        <v>7.52</v>
      </c>
      <c r="I15" s="22">
        <f>'Base Stat Progression'!I17+'Item Stat Progression'!I25</f>
        <v>11.880000000000003</v>
      </c>
      <c r="J15" s="22">
        <f>'Base Stat Progression'!J17+'Item Stat Progression'!J25</f>
        <v>4.8</v>
      </c>
      <c r="K15" s="22">
        <f>'Base Stat Progression'!K17+'Item Stat Progression'!K25</f>
        <v>9.6</v>
      </c>
      <c r="L15" s="22">
        <f>'Base Stat Progression'!L17+'Item Stat Progression'!L25</f>
        <v>74.279999999999987</v>
      </c>
      <c r="M15" s="22">
        <f>'Base Stat Progression'!M17+'Item Stat Progression'!M25</f>
        <v>154.83999999999997</v>
      </c>
      <c r="N15" s="22">
        <f>'Base Stat Progression'!N17+'Item Stat Progression'!N25</f>
        <v>37.199999999999996</v>
      </c>
    </row>
    <row r="16" spans="1:14" s="10" customFormat="1" x14ac:dyDescent="0.25">
      <c r="A16" s="10">
        <v>14</v>
      </c>
      <c r="B16" s="22">
        <f>'Base Stat Progression'!B18+'Item Stat Progression'!B26</f>
        <v>731.2</v>
      </c>
      <c r="C16" s="22">
        <f>'Base Stat Progression'!C18+'Item Stat Progression'!C26</f>
        <v>1432.8000000000002</v>
      </c>
      <c r="D16" s="22">
        <f>'Base Stat Progression'!D18+'Item Stat Progression'!D26</f>
        <v>53.600000000000016</v>
      </c>
      <c r="E16" s="22">
        <f>'Base Stat Progression'!E18+'Item Stat Progression'!E26</f>
        <v>99.42</v>
      </c>
      <c r="F16" s="22">
        <f>'Base Stat Progression'!F18+'Item Stat Progression'!F26</f>
        <v>97.159999999999982</v>
      </c>
      <c r="G16" s="22">
        <f>'Base Stat Progression'!G18+'Item Stat Progression'!G26</f>
        <v>114.46000000000001</v>
      </c>
      <c r="H16" s="22">
        <f>'Base Stat Progression'!H18+'Item Stat Progression'!H26</f>
        <v>7.9799999999999995</v>
      </c>
      <c r="I16" s="22">
        <f>'Base Stat Progression'!I18+'Item Stat Progression'!I26</f>
        <v>12.620000000000003</v>
      </c>
      <c r="J16" s="22">
        <f>'Base Stat Progression'!J18+'Item Stat Progression'!J26</f>
        <v>5.2</v>
      </c>
      <c r="K16" s="22">
        <f>'Base Stat Progression'!K18+'Item Stat Progression'!K26</f>
        <v>10.4</v>
      </c>
      <c r="L16" s="22">
        <f>'Base Stat Progression'!L18+'Item Stat Progression'!L26</f>
        <v>79.219999999999985</v>
      </c>
      <c r="M16" s="22">
        <f>'Base Stat Progression'!M18+'Item Stat Progression'!M26</f>
        <v>164.66</v>
      </c>
      <c r="N16" s="22">
        <f>'Base Stat Progression'!N18+'Item Stat Progression'!N26</f>
        <v>37.799999999999997</v>
      </c>
    </row>
    <row r="17" spans="1:14" s="10" customFormat="1" x14ac:dyDescent="0.25">
      <c r="A17" s="10">
        <v>15</v>
      </c>
      <c r="B17" s="22">
        <f>'Base Stat Progression'!B19+'Item Stat Progression'!B27</f>
        <v>773.6</v>
      </c>
      <c r="C17" s="22">
        <f>'Base Stat Progression'!C19+'Item Stat Progression'!C27</f>
        <v>1518.4000000000003</v>
      </c>
      <c r="D17" s="22">
        <f>'Base Stat Progression'!D19+'Item Stat Progression'!D27</f>
        <v>55.800000000000011</v>
      </c>
      <c r="E17" s="22">
        <f>'Base Stat Progression'!E19+'Item Stat Progression'!E27</f>
        <v>104.75999999999999</v>
      </c>
      <c r="F17" s="22">
        <f>'Base Stat Progression'!F19+'Item Stat Progression'!F27</f>
        <v>102.47999999999999</v>
      </c>
      <c r="G17" s="22">
        <f>'Base Stat Progression'!G19+'Item Stat Progression'!G27</f>
        <v>120.88</v>
      </c>
      <c r="H17" s="22">
        <f>'Base Stat Progression'!H19+'Item Stat Progression'!H27</f>
        <v>8.44</v>
      </c>
      <c r="I17" s="22">
        <f>'Base Stat Progression'!I19+'Item Stat Progression'!I27</f>
        <v>13.360000000000003</v>
      </c>
      <c r="J17" s="22">
        <f>'Base Stat Progression'!J19+'Item Stat Progression'!J27</f>
        <v>5.6000000000000005</v>
      </c>
      <c r="K17" s="22">
        <f>'Base Stat Progression'!K19+'Item Stat Progression'!K27</f>
        <v>11.200000000000001</v>
      </c>
      <c r="L17" s="22">
        <f>'Base Stat Progression'!L19+'Item Stat Progression'!L27</f>
        <v>84.159999999999982</v>
      </c>
      <c r="M17" s="22">
        <f>'Base Stat Progression'!M19+'Item Stat Progression'!M27</f>
        <v>174.48</v>
      </c>
      <c r="N17" s="22">
        <f>'Base Stat Progression'!N19+'Item Stat Progression'!N27</f>
        <v>38.4</v>
      </c>
    </row>
    <row r="18" spans="1:14" s="10" customFormat="1" x14ac:dyDescent="0.25">
      <c r="A18" s="10">
        <v>16</v>
      </c>
      <c r="B18" s="22">
        <f>'Base Stat Progression'!B20+'Item Stat Progression'!B28</f>
        <v>816</v>
      </c>
      <c r="C18" s="22">
        <f>'Base Stat Progression'!C20+'Item Stat Progression'!C28</f>
        <v>1604.0000000000002</v>
      </c>
      <c r="D18" s="22">
        <f>'Base Stat Progression'!D20+'Item Stat Progression'!D28</f>
        <v>58.000000000000014</v>
      </c>
      <c r="E18" s="22">
        <f>'Base Stat Progression'!E20+'Item Stat Progression'!E28</f>
        <v>110.1</v>
      </c>
      <c r="F18" s="22">
        <f>'Base Stat Progression'!F20+'Item Stat Progression'!F28</f>
        <v>107.79999999999998</v>
      </c>
      <c r="G18" s="22">
        <f>'Base Stat Progression'!G20+'Item Stat Progression'!G28</f>
        <v>127.3</v>
      </c>
      <c r="H18" s="22">
        <f>'Base Stat Progression'!H20+'Item Stat Progression'!H28</f>
        <v>8.9</v>
      </c>
      <c r="I18" s="22">
        <f>'Base Stat Progression'!I20+'Item Stat Progression'!I28</f>
        <v>14.100000000000003</v>
      </c>
      <c r="J18" s="22">
        <f>'Base Stat Progression'!J20+'Item Stat Progression'!J28</f>
        <v>6.0000000000000009</v>
      </c>
      <c r="K18" s="22">
        <f>'Base Stat Progression'!K20+'Item Stat Progression'!K28</f>
        <v>12.000000000000002</v>
      </c>
      <c r="L18" s="22">
        <f>'Base Stat Progression'!L20+'Item Stat Progression'!L28</f>
        <v>89.09999999999998</v>
      </c>
      <c r="M18" s="22">
        <f>'Base Stat Progression'!M20+'Item Stat Progression'!M28</f>
        <v>184.29999999999998</v>
      </c>
      <c r="N18" s="22">
        <f>'Base Stat Progression'!N20+'Item Stat Progression'!N28</f>
        <v>39</v>
      </c>
    </row>
    <row r="19" spans="1:14" s="10" customFormat="1" x14ac:dyDescent="0.25">
      <c r="A19" s="10">
        <v>17</v>
      </c>
      <c r="B19" s="22">
        <f>'Base Stat Progression'!B21+'Item Stat Progression'!B29</f>
        <v>858.39999999999986</v>
      </c>
      <c r="C19" s="22">
        <f>'Base Stat Progression'!C21+'Item Stat Progression'!C29</f>
        <v>1689.6000000000004</v>
      </c>
      <c r="D19" s="22">
        <f>'Base Stat Progression'!D21+'Item Stat Progression'!D29</f>
        <v>60.200000000000017</v>
      </c>
      <c r="E19" s="22">
        <f>'Base Stat Progression'!E21+'Item Stat Progression'!E29</f>
        <v>115.44</v>
      </c>
      <c r="F19" s="22">
        <f>'Base Stat Progression'!F21+'Item Stat Progression'!F29</f>
        <v>113.12</v>
      </c>
      <c r="G19" s="22">
        <f>'Base Stat Progression'!G21+'Item Stat Progression'!G29</f>
        <v>133.72</v>
      </c>
      <c r="H19" s="22">
        <f>'Base Stat Progression'!H21+'Item Stat Progression'!H29</f>
        <v>9.3600000000000012</v>
      </c>
      <c r="I19" s="22">
        <f>'Base Stat Progression'!I21+'Item Stat Progression'!I29</f>
        <v>14.840000000000003</v>
      </c>
      <c r="J19" s="22">
        <f>'Base Stat Progression'!J21+'Item Stat Progression'!J29</f>
        <v>6.4000000000000012</v>
      </c>
      <c r="K19" s="22">
        <f>'Base Stat Progression'!K21+'Item Stat Progression'!K29</f>
        <v>12.800000000000002</v>
      </c>
      <c r="L19" s="22">
        <f>'Base Stat Progression'!L21+'Item Stat Progression'!L29</f>
        <v>94.039999999999978</v>
      </c>
      <c r="M19" s="22">
        <f>'Base Stat Progression'!M21+'Item Stat Progression'!M29</f>
        <v>194.11999999999998</v>
      </c>
      <c r="N19" s="22">
        <f>'Base Stat Progression'!N21+'Item Stat Progression'!N29</f>
        <v>39.599999999999994</v>
      </c>
    </row>
    <row r="20" spans="1:14" s="10" customFormat="1" x14ac:dyDescent="0.25">
      <c r="A20" s="10">
        <v>18</v>
      </c>
      <c r="B20" s="22">
        <f>'Base Stat Progression'!B22+'Item Stat Progression'!B30</f>
        <v>900.79999999999984</v>
      </c>
      <c r="C20" s="22">
        <f>'Base Stat Progression'!C22+'Item Stat Progression'!C30</f>
        <v>1775.2000000000003</v>
      </c>
      <c r="D20" s="22">
        <f>'Base Stat Progression'!D22+'Item Stat Progression'!D30</f>
        <v>62.40000000000002</v>
      </c>
      <c r="E20" s="22">
        <f>'Base Stat Progression'!E22+'Item Stat Progression'!E30</f>
        <v>120.78</v>
      </c>
      <c r="F20" s="22">
        <f>'Base Stat Progression'!F22+'Item Stat Progression'!F30</f>
        <v>118.44</v>
      </c>
      <c r="G20" s="22">
        <f>'Base Stat Progression'!G22+'Item Stat Progression'!G30</f>
        <v>140.13999999999999</v>
      </c>
      <c r="H20" s="22">
        <f>'Base Stat Progression'!H22+'Item Stat Progression'!H30</f>
        <v>9.8200000000000021</v>
      </c>
      <c r="I20" s="22">
        <f>'Base Stat Progression'!I22+'Item Stat Progression'!I30</f>
        <v>15.580000000000004</v>
      </c>
      <c r="J20" s="22">
        <f>'Base Stat Progression'!J22+'Item Stat Progression'!J30</f>
        <v>6.8000000000000016</v>
      </c>
      <c r="K20" s="22">
        <f>'Base Stat Progression'!K22+'Item Stat Progression'!K30</f>
        <v>13.600000000000003</v>
      </c>
      <c r="L20" s="22">
        <f>'Base Stat Progression'!L22+'Item Stat Progression'!L30</f>
        <v>98.979999999999976</v>
      </c>
      <c r="M20" s="22">
        <f>'Base Stat Progression'!M22+'Item Stat Progression'!M30</f>
        <v>203.94</v>
      </c>
      <c r="N20" s="22">
        <f>'Base Stat Progression'!N22+'Item Stat Progression'!N30</f>
        <v>40.199999999999996</v>
      </c>
    </row>
    <row r="21" spans="1:14" s="10" customFormat="1" x14ac:dyDescent="0.25">
      <c r="A21" s="10">
        <v>19</v>
      </c>
      <c r="B21" s="22">
        <f>'Base Stat Progression'!B23+'Item Stat Progression'!B31</f>
        <v>943.19999999999982</v>
      </c>
      <c r="C21" s="22">
        <f>'Base Stat Progression'!C23+'Item Stat Progression'!C31</f>
        <v>1860.8000000000004</v>
      </c>
      <c r="D21" s="22">
        <f>'Base Stat Progression'!D23+'Item Stat Progression'!D31</f>
        <v>64.600000000000023</v>
      </c>
      <c r="E21" s="22">
        <f>'Base Stat Progression'!E23+'Item Stat Progression'!E31</f>
        <v>126.12</v>
      </c>
      <c r="F21" s="22">
        <f>'Base Stat Progression'!F23+'Item Stat Progression'!F31</f>
        <v>123.76000000000002</v>
      </c>
      <c r="G21" s="22">
        <f>'Base Stat Progression'!G23+'Item Stat Progression'!G31</f>
        <v>146.55999999999997</v>
      </c>
      <c r="H21" s="22">
        <f>'Base Stat Progression'!H23+'Item Stat Progression'!H31</f>
        <v>10.280000000000003</v>
      </c>
      <c r="I21" s="22">
        <f>'Base Stat Progression'!I23+'Item Stat Progression'!I31</f>
        <v>16.320000000000004</v>
      </c>
      <c r="J21" s="22">
        <f>'Base Stat Progression'!J23+'Item Stat Progression'!J31</f>
        <v>7.200000000000002</v>
      </c>
      <c r="K21" s="22">
        <f>'Base Stat Progression'!K23+'Item Stat Progression'!K31</f>
        <v>14.400000000000004</v>
      </c>
      <c r="L21" s="22">
        <f>'Base Stat Progression'!L23+'Item Stat Progression'!L31</f>
        <v>103.91999999999997</v>
      </c>
      <c r="M21" s="22">
        <f>'Base Stat Progression'!M23+'Item Stat Progression'!M31</f>
        <v>213.76</v>
      </c>
      <c r="N21" s="22">
        <f>'Base Stat Progression'!N23+'Item Stat Progression'!N31</f>
        <v>40.799999999999997</v>
      </c>
    </row>
    <row r="22" spans="1:14" s="4" customFormat="1" x14ac:dyDescent="0.25">
      <c r="A22" s="4">
        <v>20</v>
      </c>
      <c r="B22" s="9">
        <f>'Base Stat Progression'!B24+'Item Stat Progression'!B32</f>
        <v>985.5999999999998</v>
      </c>
      <c r="C22" s="9">
        <f>'Base Stat Progression'!C24+'Item Stat Progression'!C32</f>
        <v>1946.4000000000005</v>
      </c>
      <c r="D22" s="9">
        <f>'Base Stat Progression'!D24+'Item Stat Progression'!D32</f>
        <v>66.800000000000026</v>
      </c>
      <c r="E22" s="9">
        <f>'Base Stat Progression'!E24+'Item Stat Progression'!E32</f>
        <v>131.46</v>
      </c>
      <c r="F22" s="9">
        <f>'Base Stat Progression'!F24+'Item Stat Progression'!F32</f>
        <v>129.08000000000001</v>
      </c>
      <c r="G22" s="9">
        <f>'Base Stat Progression'!G24+'Item Stat Progression'!G32</f>
        <v>152.97999999999996</v>
      </c>
      <c r="H22" s="9">
        <f>'Base Stat Progression'!H24+'Item Stat Progression'!H32</f>
        <v>10.740000000000004</v>
      </c>
      <c r="I22" s="9">
        <f>'Base Stat Progression'!I24+'Item Stat Progression'!I32</f>
        <v>17.060000000000002</v>
      </c>
      <c r="J22" s="9">
        <f>'Base Stat Progression'!J24+'Item Stat Progression'!J32</f>
        <v>7.6000000000000023</v>
      </c>
      <c r="K22" s="9">
        <f>'Base Stat Progression'!K24+'Item Stat Progression'!K32</f>
        <v>15.200000000000005</v>
      </c>
      <c r="L22" s="9">
        <f>'Base Stat Progression'!L24+'Item Stat Progression'!L32</f>
        <v>108.85999999999997</v>
      </c>
      <c r="M22" s="9">
        <f>'Base Stat Progression'!M24+'Item Stat Progression'!M32</f>
        <v>223.57999999999998</v>
      </c>
      <c r="N22" s="9">
        <f>'Base Stat Progression'!N24+'Item Stat Progression'!N32</f>
        <v>41.4</v>
      </c>
    </row>
    <row r="23" spans="1:14" s="10" customFormat="1" x14ac:dyDescent="0.25">
      <c r="A23" s="10">
        <v>21</v>
      </c>
      <c r="B23" s="22">
        <f>'Base Stat Progression'!B25+'Item Stat Progression'!B33</f>
        <v>1027.9999999999998</v>
      </c>
      <c r="C23" s="22">
        <f>'Base Stat Progression'!C25+'Item Stat Progression'!C33</f>
        <v>2032.0000000000005</v>
      </c>
      <c r="D23" s="22">
        <f>'Base Stat Progression'!D25+'Item Stat Progression'!D33</f>
        <v>69.000000000000028</v>
      </c>
      <c r="E23" s="22">
        <f>'Base Stat Progression'!E25+'Item Stat Progression'!E33</f>
        <v>136.80000000000001</v>
      </c>
      <c r="F23" s="22">
        <f>'Base Stat Progression'!F25+'Item Stat Progression'!F33</f>
        <v>134.40000000000003</v>
      </c>
      <c r="G23" s="22">
        <f>'Base Stat Progression'!G25+'Item Stat Progression'!G33</f>
        <v>159.39999999999998</v>
      </c>
      <c r="H23" s="22">
        <f>'Base Stat Progression'!H25+'Item Stat Progression'!H33</f>
        <v>11.200000000000005</v>
      </c>
      <c r="I23" s="22">
        <f>'Base Stat Progression'!I25+'Item Stat Progression'!I33</f>
        <v>17.8</v>
      </c>
      <c r="J23" s="22">
        <f>'Base Stat Progression'!J25+'Item Stat Progression'!J33</f>
        <v>8.0000000000000018</v>
      </c>
      <c r="K23" s="22">
        <f>'Base Stat Progression'!K25+'Item Stat Progression'!K33</f>
        <v>16.000000000000004</v>
      </c>
      <c r="L23" s="22">
        <f>'Base Stat Progression'!L25+'Item Stat Progression'!L33</f>
        <v>113.79999999999997</v>
      </c>
      <c r="M23" s="22">
        <f>'Base Stat Progression'!M25+'Item Stat Progression'!M33</f>
        <v>233.39999999999998</v>
      </c>
      <c r="N23" s="22">
        <f>'Base Stat Progression'!N25+'Item Stat Progression'!N33</f>
        <v>42</v>
      </c>
    </row>
    <row r="24" spans="1:14" s="10" customFormat="1" x14ac:dyDescent="0.25">
      <c r="A24" s="10">
        <v>22</v>
      </c>
      <c r="B24" s="22">
        <f>'Base Stat Progression'!B26+'Item Stat Progression'!B34</f>
        <v>1070.3999999999996</v>
      </c>
      <c r="C24" s="22">
        <f>'Base Stat Progression'!C26+'Item Stat Progression'!C34</f>
        <v>2117.6000000000004</v>
      </c>
      <c r="D24" s="22">
        <f>'Base Stat Progression'!D26+'Item Stat Progression'!D34</f>
        <v>71.200000000000017</v>
      </c>
      <c r="E24" s="22">
        <f>'Base Stat Progression'!E26+'Item Stat Progression'!E34</f>
        <v>142.14000000000001</v>
      </c>
      <c r="F24" s="22">
        <f>'Base Stat Progression'!F26+'Item Stat Progression'!F34</f>
        <v>139.72000000000003</v>
      </c>
      <c r="G24" s="22">
        <f>'Base Stat Progression'!G26+'Item Stat Progression'!G34</f>
        <v>165.81999999999996</v>
      </c>
      <c r="H24" s="22">
        <f>'Base Stat Progression'!H26+'Item Stat Progression'!H34</f>
        <v>11.660000000000005</v>
      </c>
      <c r="I24" s="22">
        <f>'Base Stat Progression'!I26+'Item Stat Progression'!I34</f>
        <v>18.54</v>
      </c>
      <c r="J24" s="22">
        <f>'Base Stat Progression'!J26+'Item Stat Progression'!J34</f>
        <v>8.4000000000000021</v>
      </c>
      <c r="K24" s="22">
        <f>'Base Stat Progression'!K26+'Item Stat Progression'!K34</f>
        <v>16.800000000000004</v>
      </c>
      <c r="L24" s="22">
        <f>'Base Stat Progression'!L26+'Item Stat Progression'!L34</f>
        <v>118.73999999999997</v>
      </c>
      <c r="M24" s="22">
        <f>'Base Stat Progression'!M26+'Item Stat Progression'!M34</f>
        <v>243.21999999999997</v>
      </c>
      <c r="N24" s="22">
        <f>'Base Stat Progression'!N26+'Item Stat Progression'!N34</f>
        <v>42.599999999999994</v>
      </c>
    </row>
    <row r="25" spans="1:14" s="10" customFormat="1" x14ac:dyDescent="0.25">
      <c r="A25" s="10">
        <v>23</v>
      </c>
      <c r="B25" s="22">
        <f>'Base Stat Progression'!B27+'Item Stat Progression'!B35</f>
        <v>1112.7999999999997</v>
      </c>
      <c r="C25" s="22">
        <f>'Base Stat Progression'!C27+'Item Stat Progression'!C35</f>
        <v>2203.2000000000007</v>
      </c>
      <c r="D25" s="22">
        <f>'Base Stat Progression'!D27+'Item Stat Progression'!D35</f>
        <v>73.40000000000002</v>
      </c>
      <c r="E25" s="22">
        <f>'Base Stat Progression'!E27+'Item Stat Progression'!E35</f>
        <v>147.48000000000002</v>
      </c>
      <c r="F25" s="22">
        <f>'Base Stat Progression'!F27+'Item Stat Progression'!F35</f>
        <v>145.04000000000005</v>
      </c>
      <c r="G25" s="22">
        <f>'Base Stat Progression'!G27+'Item Stat Progression'!G35</f>
        <v>172.23999999999995</v>
      </c>
      <c r="H25" s="22">
        <f>'Base Stat Progression'!H27+'Item Stat Progression'!H35</f>
        <v>12.120000000000006</v>
      </c>
      <c r="I25" s="22">
        <f>'Base Stat Progression'!I27+'Item Stat Progression'!I35</f>
        <v>19.279999999999998</v>
      </c>
      <c r="J25" s="22">
        <f>'Base Stat Progression'!J27+'Item Stat Progression'!J35</f>
        <v>8.8000000000000025</v>
      </c>
      <c r="K25" s="22">
        <f>'Base Stat Progression'!K27+'Item Stat Progression'!K35</f>
        <v>17.600000000000005</v>
      </c>
      <c r="L25" s="22">
        <f>'Base Stat Progression'!L27+'Item Stat Progression'!L35</f>
        <v>123.67999999999996</v>
      </c>
      <c r="M25" s="22">
        <f>'Base Stat Progression'!M27+'Item Stat Progression'!M35</f>
        <v>253.04</v>
      </c>
      <c r="N25" s="22">
        <f>'Base Stat Progression'!N27+'Item Stat Progression'!N35</f>
        <v>43.199999999999996</v>
      </c>
    </row>
    <row r="26" spans="1:14" s="10" customFormat="1" x14ac:dyDescent="0.25">
      <c r="A26" s="10">
        <v>24</v>
      </c>
      <c r="B26" s="22">
        <f>'Base Stat Progression'!B28+'Item Stat Progression'!B36</f>
        <v>1155.1999999999998</v>
      </c>
      <c r="C26" s="22">
        <f>'Base Stat Progression'!C28+'Item Stat Progression'!C36</f>
        <v>2288.8000000000006</v>
      </c>
      <c r="D26" s="22">
        <f>'Base Stat Progression'!D28+'Item Stat Progression'!D36</f>
        <v>75.600000000000023</v>
      </c>
      <c r="E26" s="22">
        <f>'Base Stat Progression'!E28+'Item Stat Progression'!E36</f>
        <v>152.82000000000002</v>
      </c>
      <c r="F26" s="22">
        <f>'Base Stat Progression'!F28+'Item Stat Progression'!F36</f>
        <v>150.36000000000004</v>
      </c>
      <c r="G26" s="22">
        <f>'Base Stat Progression'!G28+'Item Stat Progression'!G36</f>
        <v>178.65999999999994</v>
      </c>
      <c r="H26" s="22">
        <f>'Base Stat Progression'!H28+'Item Stat Progression'!H36</f>
        <v>12.580000000000007</v>
      </c>
      <c r="I26" s="22">
        <f>'Base Stat Progression'!I28+'Item Stat Progression'!I36</f>
        <v>20.019999999999996</v>
      </c>
      <c r="J26" s="22">
        <f>'Base Stat Progression'!J28+'Item Stat Progression'!J36</f>
        <v>9.2000000000000028</v>
      </c>
      <c r="K26" s="22">
        <f>'Base Stat Progression'!K28+'Item Stat Progression'!K36</f>
        <v>18.400000000000006</v>
      </c>
      <c r="L26" s="22">
        <f>'Base Stat Progression'!L28+'Item Stat Progression'!L36</f>
        <v>128.61999999999995</v>
      </c>
      <c r="M26" s="22">
        <f>'Base Stat Progression'!M28+'Item Stat Progression'!M36</f>
        <v>262.86</v>
      </c>
      <c r="N26" s="22">
        <f>'Base Stat Progression'!N28+'Item Stat Progression'!N36</f>
        <v>43.8</v>
      </c>
    </row>
    <row r="27" spans="1:14" s="10" customFormat="1" x14ac:dyDescent="0.25">
      <c r="A27" s="10">
        <v>25</v>
      </c>
      <c r="B27" s="22">
        <f>'Base Stat Progression'!B29+'Item Stat Progression'!B37</f>
        <v>1197.5999999999997</v>
      </c>
      <c r="C27" s="22">
        <f>'Base Stat Progression'!C29+'Item Stat Progression'!C37</f>
        <v>2374.4000000000005</v>
      </c>
      <c r="D27" s="22">
        <f>'Base Stat Progression'!D29+'Item Stat Progression'!D37</f>
        <v>77.800000000000026</v>
      </c>
      <c r="E27" s="22">
        <f>'Base Stat Progression'!E29+'Item Stat Progression'!E37</f>
        <v>158.16000000000003</v>
      </c>
      <c r="F27" s="22">
        <f>'Base Stat Progression'!F29+'Item Stat Progression'!F37</f>
        <v>155.68000000000006</v>
      </c>
      <c r="G27" s="22">
        <f>'Base Stat Progression'!G29+'Item Stat Progression'!G37</f>
        <v>185.07999999999993</v>
      </c>
      <c r="H27" s="22">
        <f>'Base Stat Progression'!H29+'Item Stat Progression'!H37</f>
        <v>13.040000000000008</v>
      </c>
      <c r="I27" s="22">
        <f>'Base Stat Progression'!I29+'Item Stat Progression'!I37</f>
        <v>20.759999999999994</v>
      </c>
      <c r="J27" s="22">
        <f>'Base Stat Progression'!J29+'Item Stat Progression'!J37</f>
        <v>9.6000000000000032</v>
      </c>
      <c r="K27" s="22">
        <f>'Base Stat Progression'!K29+'Item Stat Progression'!K37</f>
        <v>19.200000000000006</v>
      </c>
      <c r="L27" s="22">
        <f>'Base Stat Progression'!L29+'Item Stat Progression'!L37</f>
        <v>133.55999999999995</v>
      </c>
      <c r="M27" s="22">
        <f>'Base Stat Progression'!M29+'Item Stat Progression'!M37</f>
        <v>272.68</v>
      </c>
      <c r="N27" s="22">
        <f>'Base Stat Progression'!N29+'Item Stat Progression'!N37</f>
        <v>44.399999999999991</v>
      </c>
    </row>
    <row r="28" spans="1:14" s="10" customFormat="1" x14ac:dyDescent="0.25">
      <c r="A28" s="10">
        <v>26</v>
      </c>
      <c r="B28" s="22">
        <f>'Base Stat Progression'!B30+'Item Stat Progression'!B38</f>
        <v>1239.9999999999995</v>
      </c>
      <c r="C28" s="22">
        <f>'Base Stat Progression'!C30+'Item Stat Progression'!C38</f>
        <v>2460.0000000000005</v>
      </c>
      <c r="D28" s="22">
        <f>'Base Stat Progression'!D30+'Item Stat Progression'!D38</f>
        <v>80.000000000000028</v>
      </c>
      <c r="E28" s="22">
        <f>'Base Stat Progression'!E30+'Item Stat Progression'!E38</f>
        <v>163.50000000000003</v>
      </c>
      <c r="F28" s="22">
        <f>'Base Stat Progression'!F30+'Item Stat Progression'!F38</f>
        <v>161.00000000000006</v>
      </c>
      <c r="G28" s="22">
        <f>'Base Stat Progression'!G30+'Item Stat Progression'!G38</f>
        <v>191.49999999999991</v>
      </c>
      <c r="H28" s="22">
        <f>'Base Stat Progression'!H30+'Item Stat Progression'!H38</f>
        <v>13.500000000000009</v>
      </c>
      <c r="I28" s="22">
        <f>'Base Stat Progression'!I30+'Item Stat Progression'!I38</f>
        <v>21.499999999999993</v>
      </c>
      <c r="J28" s="22">
        <f>'Base Stat Progression'!J30+'Item Stat Progression'!J38</f>
        <v>10.000000000000004</v>
      </c>
      <c r="K28" s="22">
        <f>'Base Stat Progression'!K30+'Item Stat Progression'!K38</f>
        <v>20.000000000000007</v>
      </c>
      <c r="L28" s="22">
        <f>'Base Stat Progression'!L30+'Item Stat Progression'!L38</f>
        <v>138.49999999999994</v>
      </c>
      <c r="M28" s="22">
        <f>'Base Stat Progression'!M30+'Item Stat Progression'!M38</f>
        <v>282.5</v>
      </c>
      <c r="N28" s="22">
        <f>'Base Stat Progression'!N30+'Item Stat Progression'!N38</f>
        <v>44.999999999999993</v>
      </c>
    </row>
    <row r="29" spans="1:14" s="10" customFormat="1" x14ac:dyDescent="0.25">
      <c r="A29" s="10">
        <v>27</v>
      </c>
      <c r="B29" s="22">
        <f>'Base Stat Progression'!B31+'Item Stat Progression'!B39</f>
        <v>1282.3999999999996</v>
      </c>
      <c r="C29" s="22">
        <f>'Base Stat Progression'!C31+'Item Stat Progression'!C39</f>
        <v>2545.6000000000004</v>
      </c>
      <c r="D29" s="22">
        <f>'Base Stat Progression'!D31+'Item Stat Progression'!D39</f>
        <v>82.200000000000031</v>
      </c>
      <c r="E29" s="22">
        <f>'Base Stat Progression'!E31+'Item Stat Progression'!E39</f>
        <v>168.84000000000003</v>
      </c>
      <c r="F29" s="22">
        <f>'Base Stat Progression'!F31+'Item Stat Progression'!F39</f>
        <v>166.32000000000008</v>
      </c>
      <c r="G29" s="22">
        <f>'Base Stat Progression'!G31+'Item Stat Progression'!G39</f>
        <v>197.9199999999999</v>
      </c>
      <c r="H29" s="22">
        <f>'Base Stat Progression'!H31+'Item Stat Progression'!H39</f>
        <v>13.96000000000001</v>
      </c>
      <c r="I29" s="22">
        <f>'Base Stat Progression'!I31+'Item Stat Progression'!I39</f>
        <v>22.239999999999991</v>
      </c>
      <c r="J29" s="22">
        <f>'Base Stat Progression'!J31+'Item Stat Progression'!J39</f>
        <v>10.400000000000004</v>
      </c>
      <c r="K29" s="22">
        <f>'Base Stat Progression'!K31+'Item Stat Progression'!K39</f>
        <v>20.800000000000008</v>
      </c>
      <c r="L29" s="22">
        <f>'Base Stat Progression'!L31+'Item Stat Progression'!L39</f>
        <v>143.43999999999994</v>
      </c>
      <c r="M29" s="22">
        <f>'Base Stat Progression'!M31+'Item Stat Progression'!M39</f>
        <v>292.32</v>
      </c>
      <c r="N29" s="22">
        <f>'Base Stat Progression'!N31+'Item Stat Progression'!N39</f>
        <v>45.599999999999994</v>
      </c>
    </row>
    <row r="30" spans="1:14" s="10" customFormat="1" x14ac:dyDescent="0.25">
      <c r="A30" s="10">
        <v>28</v>
      </c>
      <c r="B30" s="22">
        <f>'Base Stat Progression'!B32+'Item Stat Progression'!B40</f>
        <v>1324.7999999999997</v>
      </c>
      <c r="C30" s="22">
        <f>'Base Stat Progression'!C32+'Item Stat Progression'!C40</f>
        <v>2631.2000000000007</v>
      </c>
      <c r="D30" s="22">
        <f>'Base Stat Progression'!D32+'Item Stat Progression'!D40</f>
        <v>84.400000000000034</v>
      </c>
      <c r="E30" s="22">
        <f>'Base Stat Progression'!E32+'Item Stat Progression'!E40</f>
        <v>174.18000000000004</v>
      </c>
      <c r="F30" s="22">
        <f>'Base Stat Progression'!F32+'Item Stat Progression'!F40</f>
        <v>171.64000000000007</v>
      </c>
      <c r="G30" s="22">
        <f>'Base Stat Progression'!G32+'Item Stat Progression'!G40</f>
        <v>204.33999999999989</v>
      </c>
      <c r="H30" s="22">
        <f>'Base Stat Progression'!H32+'Item Stat Progression'!H40</f>
        <v>14.420000000000011</v>
      </c>
      <c r="I30" s="22">
        <f>'Base Stat Progression'!I32+'Item Stat Progression'!I40</f>
        <v>22.97999999999999</v>
      </c>
      <c r="J30" s="22">
        <f>'Base Stat Progression'!J32+'Item Stat Progression'!J40</f>
        <v>10.800000000000004</v>
      </c>
      <c r="K30" s="22">
        <f>'Base Stat Progression'!K32+'Item Stat Progression'!K40</f>
        <v>21.600000000000009</v>
      </c>
      <c r="L30" s="22">
        <f>'Base Stat Progression'!L32+'Item Stat Progression'!L40</f>
        <v>148.37999999999994</v>
      </c>
      <c r="M30" s="22">
        <f>'Base Stat Progression'!M32+'Item Stat Progression'!M40</f>
        <v>302.14</v>
      </c>
      <c r="N30" s="22">
        <f>'Base Stat Progression'!N32+'Item Stat Progression'!N40</f>
        <v>46.199999999999996</v>
      </c>
    </row>
    <row r="31" spans="1:14" s="10" customFormat="1" x14ac:dyDescent="0.25">
      <c r="A31" s="10">
        <v>29</v>
      </c>
      <c r="B31" s="22">
        <f>'Base Stat Progression'!B33+'Item Stat Progression'!B41</f>
        <v>1367.1999999999996</v>
      </c>
      <c r="C31" s="22">
        <f>'Base Stat Progression'!C33+'Item Stat Progression'!C41</f>
        <v>2716.8000000000006</v>
      </c>
      <c r="D31" s="22">
        <f>'Base Stat Progression'!D33+'Item Stat Progression'!D41</f>
        <v>86.600000000000023</v>
      </c>
      <c r="E31" s="22">
        <f>'Base Stat Progression'!E33+'Item Stat Progression'!E41</f>
        <v>179.52000000000004</v>
      </c>
      <c r="F31" s="22">
        <f>'Base Stat Progression'!F33+'Item Stat Progression'!F41</f>
        <v>176.96000000000009</v>
      </c>
      <c r="G31" s="22">
        <f>'Base Stat Progression'!G33+'Item Stat Progression'!G41</f>
        <v>210.75999999999988</v>
      </c>
      <c r="H31" s="22">
        <f>'Base Stat Progression'!H33+'Item Stat Progression'!H41</f>
        <v>14.880000000000011</v>
      </c>
      <c r="I31" s="22">
        <f>'Base Stat Progression'!I33+'Item Stat Progression'!I41</f>
        <v>23.719999999999988</v>
      </c>
      <c r="J31" s="22">
        <f>'Base Stat Progression'!J33+'Item Stat Progression'!J41</f>
        <v>11.200000000000005</v>
      </c>
      <c r="K31" s="22">
        <f>'Base Stat Progression'!K33+'Item Stat Progression'!K41</f>
        <v>22.400000000000009</v>
      </c>
      <c r="L31" s="22">
        <f>'Base Stat Progression'!L33+'Item Stat Progression'!L41</f>
        <v>153.31999999999994</v>
      </c>
      <c r="M31" s="22">
        <f>'Base Stat Progression'!M33+'Item Stat Progression'!M41</f>
        <v>311.96000000000004</v>
      </c>
      <c r="N31" s="22">
        <f>'Base Stat Progression'!N33+'Item Stat Progression'!N41</f>
        <v>46.8</v>
      </c>
    </row>
    <row r="32" spans="1:14" s="4" customFormat="1" x14ac:dyDescent="0.25">
      <c r="A32" s="4">
        <v>30</v>
      </c>
      <c r="B32" s="9">
        <f>'Base Stat Progression'!B34+'Item Stat Progression'!B42</f>
        <v>1409.5999999999995</v>
      </c>
      <c r="C32" s="9">
        <f>'Base Stat Progression'!C34+'Item Stat Progression'!C42</f>
        <v>2802.4000000000005</v>
      </c>
      <c r="D32" s="9">
        <f>'Base Stat Progression'!D34+'Item Stat Progression'!D42</f>
        <v>88.80000000000004</v>
      </c>
      <c r="E32" s="9">
        <f>'Base Stat Progression'!E34+'Item Stat Progression'!E42</f>
        <v>184.86000000000004</v>
      </c>
      <c r="F32" s="9">
        <f>'Base Stat Progression'!F34+'Item Stat Progression'!F42</f>
        <v>182.28000000000009</v>
      </c>
      <c r="G32" s="9">
        <f>'Base Stat Progression'!G34+'Item Stat Progression'!G42</f>
        <v>217.17999999999986</v>
      </c>
      <c r="H32" s="9">
        <f>'Base Stat Progression'!H34+'Item Stat Progression'!H42</f>
        <v>15.340000000000012</v>
      </c>
      <c r="I32" s="9">
        <f>'Base Stat Progression'!I34+'Item Stat Progression'!I42</f>
        <v>24.459999999999987</v>
      </c>
      <c r="J32" s="9">
        <f>'Base Stat Progression'!J34+'Item Stat Progression'!J42</f>
        <v>11.600000000000005</v>
      </c>
      <c r="K32" s="9">
        <f>'Base Stat Progression'!K34+'Item Stat Progression'!K42</f>
        <v>23.20000000000001</v>
      </c>
      <c r="L32" s="9">
        <f>'Base Stat Progression'!L34+'Item Stat Progression'!L42</f>
        <v>158.25999999999996</v>
      </c>
      <c r="M32" s="9">
        <f>'Base Stat Progression'!M34+'Item Stat Progression'!M42</f>
        <v>321.78000000000009</v>
      </c>
      <c r="N32" s="9">
        <f>'Base Stat Progression'!N34+'Item Stat Progression'!N42</f>
        <v>47.4</v>
      </c>
    </row>
    <row r="33" spans="1:14" s="10" customFormat="1" x14ac:dyDescent="0.25">
      <c r="A33" s="10">
        <v>31</v>
      </c>
      <c r="B33" s="22">
        <f>'Base Stat Progression'!B35+'Item Stat Progression'!B43</f>
        <v>1451.9999999999995</v>
      </c>
      <c r="C33" s="22">
        <f>'Base Stat Progression'!C35+'Item Stat Progression'!C43</f>
        <v>2888.0000000000009</v>
      </c>
      <c r="D33" s="22">
        <f>'Base Stat Progression'!D35+'Item Stat Progression'!D43</f>
        <v>91.000000000000028</v>
      </c>
      <c r="E33" s="22">
        <f>'Base Stat Progression'!E35+'Item Stat Progression'!E43</f>
        <v>190.20000000000005</v>
      </c>
      <c r="F33" s="22">
        <f>'Base Stat Progression'!F35+'Item Stat Progression'!F43</f>
        <v>187.60000000000011</v>
      </c>
      <c r="G33" s="22">
        <f>'Base Stat Progression'!G35+'Item Stat Progression'!G43</f>
        <v>223.59999999999985</v>
      </c>
      <c r="H33" s="22">
        <f>'Base Stat Progression'!H35+'Item Stat Progression'!H43</f>
        <v>15.800000000000013</v>
      </c>
      <c r="I33" s="22">
        <f>'Base Stat Progression'!I35+'Item Stat Progression'!I43</f>
        <v>25.199999999999985</v>
      </c>
      <c r="J33" s="22">
        <f>'Base Stat Progression'!J35+'Item Stat Progression'!J43</f>
        <v>12.000000000000005</v>
      </c>
      <c r="K33" s="22">
        <f>'Base Stat Progression'!K35+'Item Stat Progression'!K43</f>
        <v>24.000000000000011</v>
      </c>
      <c r="L33" s="22">
        <f>'Base Stat Progression'!L35+'Item Stat Progression'!L43</f>
        <v>163.19999999999996</v>
      </c>
      <c r="M33" s="22">
        <f>'Base Stat Progression'!M35+'Item Stat Progression'!M43</f>
        <v>331.60000000000008</v>
      </c>
      <c r="N33" s="22">
        <f>'Base Stat Progression'!N35+'Item Stat Progression'!N43</f>
        <v>48</v>
      </c>
    </row>
    <row r="34" spans="1:14" s="10" customFormat="1" x14ac:dyDescent="0.25">
      <c r="A34" s="10">
        <v>32</v>
      </c>
      <c r="B34" s="22">
        <f>'Base Stat Progression'!B36+'Item Stat Progression'!B44</f>
        <v>1494.3999999999996</v>
      </c>
      <c r="C34" s="22">
        <f>'Base Stat Progression'!C36+'Item Stat Progression'!C44</f>
        <v>2973.6000000000008</v>
      </c>
      <c r="D34" s="22">
        <f>'Base Stat Progression'!D36+'Item Stat Progression'!D44</f>
        <v>93.200000000000045</v>
      </c>
      <c r="E34" s="22">
        <f>'Base Stat Progression'!E36+'Item Stat Progression'!E44</f>
        <v>195.54000000000005</v>
      </c>
      <c r="F34" s="22">
        <f>'Base Stat Progression'!F36+'Item Stat Progression'!F44</f>
        <v>192.9200000000001</v>
      </c>
      <c r="G34" s="22">
        <f>'Base Stat Progression'!G36+'Item Stat Progression'!G44</f>
        <v>230.01999999999984</v>
      </c>
      <c r="H34" s="22">
        <f>'Base Stat Progression'!H36+'Item Stat Progression'!H44</f>
        <v>16.260000000000012</v>
      </c>
      <c r="I34" s="22">
        <f>'Base Stat Progression'!I36+'Item Stat Progression'!I44</f>
        <v>25.939999999999984</v>
      </c>
      <c r="J34" s="22">
        <f>'Base Stat Progression'!J36+'Item Stat Progression'!J44</f>
        <v>12.400000000000006</v>
      </c>
      <c r="K34" s="22">
        <f>'Base Stat Progression'!K36+'Item Stat Progression'!K44</f>
        <v>24.800000000000011</v>
      </c>
      <c r="L34" s="22">
        <f>'Base Stat Progression'!L36+'Item Stat Progression'!L44</f>
        <v>168.13999999999996</v>
      </c>
      <c r="M34" s="22">
        <f>'Base Stat Progression'!M36+'Item Stat Progression'!M44</f>
        <v>341.42000000000013</v>
      </c>
      <c r="N34" s="22">
        <f>'Base Stat Progression'!N36+'Item Stat Progression'!N44</f>
        <v>48.6</v>
      </c>
    </row>
    <row r="35" spans="1:14" s="10" customFormat="1" x14ac:dyDescent="0.25">
      <c r="A35" s="10">
        <v>33</v>
      </c>
      <c r="B35" s="22">
        <f>'Base Stat Progression'!B37+'Item Stat Progression'!B45</f>
        <v>1536.7999999999995</v>
      </c>
      <c r="C35" s="22">
        <f>'Base Stat Progression'!C37+'Item Stat Progression'!C45</f>
        <v>3059.2000000000007</v>
      </c>
      <c r="D35" s="22">
        <f>'Base Stat Progression'!D37+'Item Stat Progression'!D45</f>
        <v>95.400000000000034</v>
      </c>
      <c r="E35" s="22">
        <f>'Base Stat Progression'!E37+'Item Stat Progression'!E45</f>
        <v>200.88000000000005</v>
      </c>
      <c r="F35" s="22">
        <f>'Base Stat Progression'!F37+'Item Stat Progression'!F45</f>
        <v>198.24000000000009</v>
      </c>
      <c r="G35" s="22">
        <f>'Base Stat Progression'!G37+'Item Stat Progression'!G45</f>
        <v>236.43999999999983</v>
      </c>
      <c r="H35" s="22">
        <f>'Base Stat Progression'!H37+'Item Stat Progression'!H45</f>
        <v>16.720000000000013</v>
      </c>
      <c r="I35" s="22">
        <f>'Base Stat Progression'!I37+'Item Stat Progression'!I45</f>
        <v>26.679999999999982</v>
      </c>
      <c r="J35" s="22">
        <f>'Base Stat Progression'!J37+'Item Stat Progression'!J45</f>
        <v>12.800000000000006</v>
      </c>
      <c r="K35" s="22">
        <f>'Base Stat Progression'!K37+'Item Stat Progression'!K45</f>
        <v>25.600000000000012</v>
      </c>
      <c r="L35" s="22">
        <f>'Base Stat Progression'!L37+'Item Stat Progression'!L45</f>
        <v>173.07999999999996</v>
      </c>
      <c r="M35" s="22">
        <f>'Base Stat Progression'!M37+'Item Stat Progression'!M45</f>
        <v>351.24000000000018</v>
      </c>
      <c r="N35" s="22">
        <f>'Base Stat Progression'!N37+'Item Stat Progression'!N45</f>
        <v>49.2</v>
      </c>
    </row>
    <row r="36" spans="1:14" s="10" customFormat="1" x14ac:dyDescent="0.25">
      <c r="A36" s="10">
        <v>34</v>
      </c>
      <c r="B36" s="22">
        <f>'Base Stat Progression'!B38+'Item Stat Progression'!B46</f>
        <v>1579.1999999999994</v>
      </c>
      <c r="C36" s="22">
        <f>'Base Stat Progression'!C38+'Item Stat Progression'!C46</f>
        <v>3144.8000000000011</v>
      </c>
      <c r="D36" s="22">
        <f>'Base Stat Progression'!D38+'Item Stat Progression'!D46</f>
        <v>97.600000000000051</v>
      </c>
      <c r="E36" s="22">
        <f>'Base Stat Progression'!E38+'Item Stat Progression'!E46</f>
        <v>206.22000000000006</v>
      </c>
      <c r="F36" s="22">
        <f>'Base Stat Progression'!F38+'Item Stat Progression'!F46</f>
        <v>203.56000000000009</v>
      </c>
      <c r="G36" s="22">
        <f>'Base Stat Progression'!G38+'Item Stat Progression'!G46</f>
        <v>242.85999999999981</v>
      </c>
      <c r="H36" s="22">
        <f>'Base Stat Progression'!H38+'Item Stat Progression'!H46</f>
        <v>17.180000000000014</v>
      </c>
      <c r="I36" s="22">
        <f>'Base Stat Progression'!I38+'Item Stat Progression'!I46</f>
        <v>27.41999999999998</v>
      </c>
      <c r="J36" s="22">
        <f>'Base Stat Progression'!J38+'Item Stat Progression'!J46</f>
        <v>13.200000000000006</v>
      </c>
      <c r="K36" s="22">
        <f>'Base Stat Progression'!K38+'Item Stat Progression'!K46</f>
        <v>26.400000000000013</v>
      </c>
      <c r="L36" s="22">
        <f>'Base Stat Progression'!L38+'Item Stat Progression'!L46</f>
        <v>178.01999999999995</v>
      </c>
      <c r="M36" s="22">
        <f>'Base Stat Progression'!M38+'Item Stat Progression'!M46</f>
        <v>361.06000000000017</v>
      </c>
      <c r="N36" s="22">
        <f>'Base Stat Progression'!N38+'Item Stat Progression'!N46</f>
        <v>49.800000000000004</v>
      </c>
    </row>
    <row r="37" spans="1:14" s="10" customFormat="1" x14ac:dyDescent="0.25">
      <c r="A37" s="10">
        <v>35</v>
      </c>
      <c r="B37" s="22">
        <f>'Base Stat Progression'!B39+'Item Stat Progression'!B47</f>
        <v>1621.5999999999995</v>
      </c>
      <c r="C37" s="22">
        <f>'Base Stat Progression'!C39+'Item Stat Progression'!C47</f>
        <v>3230.4000000000005</v>
      </c>
      <c r="D37" s="22">
        <f>'Base Stat Progression'!D39+'Item Stat Progression'!D47</f>
        <v>99.80000000000004</v>
      </c>
      <c r="E37" s="22">
        <f>'Base Stat Progression'!E39+'Item Stat Progression'!E47</f>
        <v>211.56000000000006</v>
      </c>
      <c r="F37" s="22">
        <f>'Base Stat Progression'!F39+'Item Stat Progression'!F47</f>
        <v>208.88000000000008</v>
      </c>
      <c r="G37" s="22">
        <f>'Base Stat Progression'!G39+'Item Stat Progression'!G47</f>
        <v>249.2799999999998</v>
      </c>
      <c r="H37" s="22">
        <f>'Base Stat Progression'!H39+'Item Stat Progression'!H47</f>
        <v>17.640000000000015</v>
      </c>
      <c r="I37" s="22">
        <f>'Base Stat Progression'!I39+'Item Stat Progression'!I47</f>
        <v>28.159999999999979</v>
      </c>
      <c r="J37" s="22">
        <f>'Base Stat Progression'!J39+'Item Stat Progression'!J47</f>
        <v>13.600000000000007</v>
      </c>
      <c r="K37" s="22">
        <f>'Base Stat Progression'!K39+'Item Stat Progression'!K47</f>
        <v>27.200000000000014</v>
      </c>
      <c r="L37" s="22">
        <f>'Base Stat Progression'!L39+'Item Stat Progression'!L47</f>
        <v>182.95999999999995</v>
      </c>
      <c r="M37" s="22">
        <f>'Base Stat Progression'!M39+'Item Stat Progression'!M47</f>
        <v>370.88000000000022</v>
      </c>
      <c r="N37" s="22">
        <f>'Base Stat Progression'!N39+'Item Stat Progression'!N47</f>
        <v>50.400000000000006</v>
      </c>
    </row>
    <row r="38" spans="1:14" s="10" customFormat="1" x14ac:dyDescent="0.25">
      <c r="A38" s="10">
        <v>36</v>
      </c>
      <c r="B38" s="22">
        <f>'Base Stat Progression'!B40+'Item Stat Progression'!B48</f>
        <v>1663.9999999999995</v>
      </c>
      <c r="C38" s="22">
        <f>'Base Stat Progression'!C40+'Item Stat Progression'!C48</f>
        <v>3316.0000000000009</v>
      </c>
      <c r="D38" s="22">
        <f>'Base Stat Progression'!D40+'Item Stat Progression'!D48</f>
        <v>102.00000000000006</v>
      </c>
      <c r="E38" s="22">
        <f>'Base Stat Progression'!E40+'Item Stat Progression'!E48</f>
        <v>216.90000000000006</v>
      </c>
      <c r="F38" s="22">
        <f>'Base Stat Progression'!F40+'Item Stat Progression'!F48</f>
        <v>214.20000000000007</v>
      </c>
      <c r="G38" s="22">
        <f>'Base Stat Progression'!G40+'Item Stat Progression'!G48</f>
        <v>255.69999999999979</v>
      </c>
      <c r="H38" s="22">
        <f>'Base Stat Progression'!H40+'Item Stat Progression'!H48</f>
        <v>18.100000000000016</v>
      </c>
      <c r="I38" s="22">
        <f>'Base Stat Progression'!I40+'Item Stat Progression'!I48</f>
        <v>28.899999999999977</v>
      </c>
      <c r="J38" s="22">
        <f>'Base Stat Progression'!J40+'Item Stat Progression'!J48</f>
        <v>14.000000000000007</v>
      </c>
      <c r="K38" s="22">
        <f>'Base Stat Progression'!K40+'Item Stat Progression'!K48</f>
        <v>28.000000000000014</v>
      </c>
      <c r="L38" s="22">
        <f>'Base Stat Progression'!L40+'Item Stat Progression'!L48</f>
        <v>187.89999999999995</v>
      </c>
      <c r="M38" s="22">
        <f>'Base Stat Progression'!M40+'Item Stat Progression'!M48</f>
        <v>380.70000000000027</v>
      </c>
      <c r="N38" s="22">
        <f>'Base Stat Progression'!N40+'Item Stat Progression'!N48</f>
        <v>51.000000000000007</v>
      </c>
    </row>
    <row r="39" spans="1:14" s="10" customFormat="1" x14ac:dyDescent="0.25">
      <c r="A39" s="10">
        <v>37</v>
      </c>
      <c r="B39" s="22">
        <f>'Base Stat Progression'!B41+'Item Stat Progression'!B49</f>
        <v>1706.3999999999994</v>
      </c>
      <c r="C39" s="22">
        <f>'Base Stat Progression'!C41+'Item Stat Progression'!C49</f>
        <v>3401.6000000000004</v>
      </c>
      <c r="D39" s="22">
        <f>'Base Stat Progression'!D41+'Item Stat Progression'!D49</f>
        <v>104.20000000000005</v>
      </c>
      <c r="E39" s="22">
        <f>'Base Stat Progression'!E41+'Item Stat Progression'!E49</f>
        <v>222.24000000000007</v>
      </c>
      <c r="F39" s="22">
        <f>'Base Stat Progression'!F41+'Item Stat Progression'!F49</f>
        <v>219.52000000000007</v>
      </c>
      <c r="G39" s="22">
        <f>'Base Stat Progression'!G41+'Item Stat Progression'!G49</f>
        <v>262.11999999999978</v>
      </c>
      <c r="H39" s="22">
        <f>'Base Stat Progression'!H41+'Item Stat Progression'!H49</f>
        <v>18.560000000000016</v>
      </c>
      <c r="I39" s="22">
        <f>'Base Stat Progression'!I41+'Item Stat Progression'!I49</f>
        <v>29.639999999999976</v>
      </c>
      <c r="J39" s="22">
        <f>'Base Stat Progression'!J41+'Item Stat Progression'!J49</f>
        <v>14.400000000000007</v>
      </c>
      <c r="K39" s="22">
        <f>'Base Stat Progression'!K41+'Item Stat Progression'!K49</f>
        <v>28.800000000000015</v>
      </c>
      <c r="L39" s="22">
        <f>'Base Stat Progression'!L41+'Item Stat Progression'!L49</f>
        <v>192.83999999999995</v>
      </c>
      <c r="M39" s="22">
        <f>'Base Stat Progression'!M41+'Item Stat Progression'!M49</f>
        <v>390.52000000000027</v>
      </c>
      <c r="N39" s="22">
        <f>'Base Stat Progression'!N41+'Item Stat Progression'!N49</f>
        <v>51.600000000000009</v>
      </c>
    </row>
    <row r="40" spans="1:14" s="10" customFormat="1" x14ac:dyDescent="0.25">
      <c r="A40" s="10">
        <v>38</v>
      </c>
      <c r="B40" s="22">
        <f>'Base Stat Progression'!B42+'Item Stat Progression'!B50</f>
        <v>1748.7999999999993</v>
      </c>
      <c r="C40" s="22">
        <f>'Base Stat Progression'!C42+'Item Stat Progression'!C50</f>
        <v>3487.2000000000007</v>
      </c>
      <c r="D40" s="22">
        <f>'Base Stat Progression'!D42+'Item Stat Progression'!D50</f>
        <v>106.40000000000006</v>
      </c>
      <c r="E40" s="22">
        <f>'Base Stat Progression'!E42+'Item Stat Progression'!E50</f>
        <v>227.58000000000007</v>
      </c>
      <c r="F40" s="22">
        <f>'Base Stat Progression'!F42+'Item Stat Progression'!F50</f>
        <v>224.84000000000006</v>
      </c>
      <c r="G40" s="22">
        <f>'Base Stat Progression'!G42+'Item Stat Progression'!G50</f>
        <v>268.53999999999974</v>
      </c>
      <c r="H40" s="22">
        <f>'Base Stat Progression'!H42+'Item Stat Progression'!H50</f>
        <v>19.020000000000017</v>
      </c>
      <c r="I40" s="22">
        <f>'Base Stat Progression'!I42+'Item Stat Progression'!I50</f>
        <v>30.379999999999974</v>
      </c>
      <c r="J40" s="22">
        <f>'Base Stat Progression'!J42+'Item Stat Progression'!J50</f>
        <v>14.800000000000008</v>
      </c>
      <c r="K40" s="22">
        <f>'Base Stat Progression'!K42+'Item Stat Progression'!K50</f>
        <v>29.600000000000016</v>
      </c>
      <c r="L40" s="22">
        <f>'Base Stat Progression'!L42+'Item Stat Progression'!L50</f>
        <v>197.77999999999994</v>
      </c>
      <c r="M40" s="22">
        <f>'Base Stat Progression'!M42+'Item Stat Progression'!M50</f>
        <v>400.34000000000032</v>
      </c>
      <c r="N40" s="22">
        <f>'Base Stat Progression'!N42+'Item Stat Progression'!N50</f>
        <v>52.20000000000001</v>
      </c>
    </row>
    <row r="41" spans="1:14" s="10" customFormat="1" x14ac:dyDescent="0.25">
      <c r="A41" s="10">
        <v>39</v>
      </c>
      <c r="B41" s="22">
        <f>'Base Stat Progression'!B43+'Item Stat Progression'!B51</f>
        <v>1791.1999999999994</v>
      </c>
      <c r="C41" s="22">
        <f>'Base Stat Progression'!C43+'Item Stat Progression'!C51</f>
        <v>3572.8</v>
      </c>
      <c r="D41" s="22">
        <f>'Base Stat Progression'!D43+'Item Stat Progression'!D51</f>
        <v>108.60000000000005</v>
      </c>
      <c r="E41" s="22">
        <f>'Base Stat Progression'!E43+'Item Stat Progression'!E51</f>
        <v>232.92000000000007</v>
      </c>
      <c r="F41" s="22">
        <f>'Base Stat Progression'!F43+'Item Stat Progression'!F51</f>
        <v>230.16000000000005</v>
      </c>
      <c r="G41" s="22">
        <f>'Base Stat Progression'!G43+'Item Stat Progression'!G51</f>
        <v>274.95999999999975</v>
      </c>
      <c r="H41" s="22">
        <f>'Base Stat Progression'!H43+'Item Stat Progression'!H51</f>
        <v>19.480000000000018</v>
      </c>
      <c r="I41" s="22">
        <f>'Base Stat Progression'!I43+'Item Stat Progression'!I51</f>
        <v>31.119999999999973</v>
      </c>
      <c r="J41" s="22">
        <f>'Base Stat Progression'!J43+'Item Stat Progression'!J51</f>
        <v>15.200000000000008</v>
      </c>
      <c r="K41" s="22">
        <f>'Base Stat Progression'!K43+'Item Stat Progression'!K51</f>
        <v>30.400000000000016</v>
      </c>
      <c r="L41" s="22">
        <f>'Base Stat Progression'!L43+'Item Stat Progression'!L51</f>
        <v>202.71999999999994</v>
      </c>
      <c r="M41" s="22">
        <f>'Base Stat Progression'!M43+'Item Stat Progression'!M51</f>
        <v>410.16000000000031</v>
      </c>
      <c r="N41" s="22">
        <f>'Base Stat Progression'!N43+'Item Stat Progression'!N51</f>
        <v>52.800000000000011</v>
      </c>
    </row>
    <row r="42" spans="1:14" s="4" customFormat="1" x14ac:dyDescent="0.25">
      <c r="A42" s="4">
        <v>40</v>
      </c>
      <c r="B42" s="9">
        <f>'Base Stat Progression'!B44+'Item Stat Progression'!B52</f>
        <v>1833.5999999999995</v>
      </c>
      <c r="C42" s="9">
        <f>'Base Stat Progression'!C44+'Item Stat Progression'!C52</f>
        <v>3658.4000000000005</v>
      </c>
      <c r="D42" s="9">
        <f>'Base Stat Progression'!D44+'Item Stat Progression'!D52</f>
        <v>110.80000000000007</v>
      </c>
      <c r="E42" s="9">
        <f>'Base Stat Progression'!E44+'Item Stat Progression'!E52</f>
        <v>238.26000000000008</v>
      </c>
      <c r="F42" s="9">
        <f>'Base Stat Progression'!F44+'Item Stat Progression'!F52</f>
        <v>235.48000000000005</v>
      </c>
      <c r="G42" s="9">
        <f>'Base Stat Progression'!G44+'Item Stat Progression'!G52</f>
        <v>281.37999999999977</v>
      </c>
      <c r="H42" s="9">
        <f>'Base Stat Progression'!H44+'Item Stat Progression'!H52</f>
        <v>19.940000000000019</v>
      </c>
      <c r="I42" s="9">
        <f>'Base Stat Progression'!I44+'Item Stat Progression'!I52</f>
        <v>31.859999999999971</v>
      </c>
      <c r="J42" s="9">
        <f>'Base Stat Progression'!J44+'Item Stat Progression'!J52</f>
        <v>15.600000000000009</v>
      </c>
      <c r="K42" s="9">
        <f>'Base Stat Progression'!K44+'Item Stat Progression'!K52</f>
        <v>31.200000000000017</v>
      </c>
      <c r="L42" s="9">
        <f>'Base Stat Progression'!L44+'Item Stat Progression'!L52</f>
        <v>207.65999999999994</v>
      </c>
      <c r="M42" s="9">
        <f>'Base Stat Progression'!M44+'Item Stat Progression'!M52</f>
        <v>419.98000000000036</v>
      </c>
      <c r="N42" s="9">
        <f>'Base Stat Progression'!N44+'Item Stat Progression'!N52</f>
        <v>53.400000000000013</v>
      </c>
    </row>
    <row r="43" spans="1:14" s="10" customFormat="1" x14ac:dyDescent="0.25">
      <c r="A43" s="10">
        <v>41</v>
      </c>
      <c r="B43" s="22">
        <f>'Base Stat Progression'!B45+'Item Stat Progression'!B53</f>
        <v>1875.9999999999993</v>
      </c>
      <c r="C43" s="22">
        <f>'Base Stat Progression'!C45+'Item Stat Progression'!C53</f>
        <v>3744</v>
      </c>
      <c r="D43" s="22">
        <f>'Base Stat Progression'!D45+'Item Stat Progression'!D53</f>
        <v>113.00000000000006</v>
      </c>
      <c r="E43" s="22">
        <f>'Base Stat Progression'!E45+'Item Stat Progression'!E53</f>
        <v>243.60000000000008</v>
      </c>
      <c r="F43" s="22">
        <f>'Base Stat Progression'!F45+'Item Stat Progression'!F53</f>
        <v>240.80000000000004</v>
      </c>
      <c r="G43" s="22">
        <f>'Base Stat Progression'!G45+'Item Stat Progression'!G53</f>
        <v>287.79999999999973</v>
      </c>
      <c r="H43" s="22">
        <f>'Base Stat Progression'!H45+'Item Stat Progression'!H53</f>
        <v>20.40000000000002</v>
      </c>
      <c r="I43" s="22">
        <f>'Base Stat Progression'!I45+'Item Stat Progression'!I53</f>
        <v>32.599999999999973</v>
      </c>
      <c r="J43" s="22">
        <f>'Base Stat Progression'!J45+'Item Stat Progression'!J53</f>
        <v>16.000000000000007</v>
      </c>
      <c r="K43" s="22">
        <f>'Base Stat Progression'!K45+'Item Stat Progression'!K53</f>
        <v>32.000000000000014</v>
      </c>
      <c r="L43" s="22">
        <f>'Base Stat Progression'!L45+'Item Stat Progression'!L53</f>
        <v>212.59999999999994</v>
      </c>
      <c r="M43" s="22">
        <f>'Base Stat Progression'!M45+'Item Stat Progression'!M53</f>
        <v>429.80000000000041</v>
      </c>
      <c r="N43" s="22">
        <f>'Base Stat Progression'!N45+'Item Stat Progression'!N53</f>
        <v>54.000000000000014</v>
      </c>
    </row>
    <row r="44" spans="1:14" s="10" customFormat="1" x14ac:dyDescent="0.25">
      <c r="A44" s="10">
        <v>42</v>
      </c>
      <c r="B44" s="22">
        <f>'Base Stat Progression'!B46+'Item Stat Progression'!B54</f>
        <v>1918.3999999999992</v>
      </c>
      <c r="C44" s="22">
        <f>'Base Stat Progression'!C46+'Item Stat Progression'!C54</f>
        <v>3829.6000000000004</v>
      </c>
      <c r="D44" s="22">
        <f>'Base Stat Progression'!D46+'Item Stat Progression'!D54</f>
        <v>115.20000000000007</v>
      </c>
      <c r="E44" s="22">
        <f>'Base Stat Progression'!E46+'Item Stat Progression'!E54</f>
        <v>248.94000000000008</v>
      </c>
      <c r="F44" s="22">
        <f>'Base Stat Progression'!F46+'Item Stat Progression'!F54</f>
        <v>246.12000000000003</v>
      </c>
      <c r="G44" s="22">
        <f>'Base Stat Progression'!G46+'Item Stat Progression'!G54</f>
        <v>294.21999999999969</v>
      </c>
      <c r="H44" s="22">
        <f>'Base Stat Progression'!H46+'Item Stat Progression'!H54</f>
        <v>20.860000000000021</v>
      </c>
      <c r="I44" s="22">
        <f>'Base Stat Progression'!I46+'Item Stat Progression'!I54</f>
        <v>33.339999999999975</v>
      </c>
      <c r="J44" s="22">
        <f>'Base Stat Progression'!J46+'Item Stat Progression'!J54</f>
        <v>16.400000000000006</v>
      </c>
      <c r="K44" s="22">
        <f>'Base Stat Progression'!K46+'Item Stat Progression'!K54</f>
        <v>32.800000000000011</v>
      </c>
      <c r="L44" s="22">
        <f>'Base Stat Progression'!L46+'Item Stat Progression'!L54</f>
        <v>217.53999999999994</v>
      </c>
      <c r="M44" s="22">
        <f>'Base Stat Progression'!M46+'Item Stat Progression'!M54</f>
        <v>439.6200000000004</v>
      </c>
      <c r="N44" s="22">
        <f>'Base Stat Progression'!N46+'Item Stat Progression'!N54</f>
        <v>54.600000000000016</v>
      </c>
    </row>
    <row r="45" spans="1:14" s="10" customFormat="1" x14ac:dyDescent="0.25">
      <c r="A45" s="10">
        <v>43</v>
      </c>
      <c r="B45" s="22">
        <f>'Base Stat Progression'!B47+'Item Stat Progression'!B55</f>
        <v>1960.7999999999993</v>
      </c>
      <c r="C45" s="22">
        <f>'Base Stat Progression'!C47+'Item Stat Progression'!C55</f>
        <v>3915.2</v>
      </c>
      <c r="D45" s="22">
        <f>'Base Stat Progression'!D47+'Item Stat Progression'!D55</f>
        <v>117.40000000000006</v>
      </c>
      <c r="E45" s="22">
        <f>'Base Stat Progression'!E47+'Item Stat Progression'!E55</f>
        <v>254.28000000000009</v>
      </c>
      <c r="F45" s="22">
        <f>'Base Stat Progression'!F47+'Item Stat Progression'!F55</f>
        <v>251.44000000000003</v>
      </c>
      <c r="G45" s="22">
        <f>'Base Stat Progression'!G47+'Item Stat Progression'!G55</f>
        <v>300.6399999999997</v>
      </c>
      <c r="H45" s="22">
        <f>'Base Stat Progression'!H47+'Item Stat Progression'!H55</f>
        <v>21.320000000000022</v>
      </c>
      <c r="I45" s="22">
        <f>'Base Stat Progression'!I47+'Item Stat Progression'!I55</f>
        <v>34.079999999999977</v>
      </c>
      <c r="J45" s="22">
        <f>'Base Stat Progression'!J47+'Item Stat Progression'!J55</f>
        <v>16.800000000000004</v>
      </c>
      <c r="K45" s="22">
        <f>'Base Stat Progression'!K47+'Item Stat Progression'!K55</f>
        <v>33.600000000000009</v>
      </c>
      <c r="L45" s="22">
        <f>'Base Stat Progression'!L47+'Item Stat Progression'!L55</f>
        <v>222.47999999999993</v>
      </c>
      <c r="M45" s="22">
        <f>'Base Stat Progression'!M47+'Item Stat Progression'!M55</f>
        <v>449.4400000000004</v>
      </c>
      <c r="N45" s="22">
        <f>'Base Stat Progression'!N47+'Item Stat Progression'!N55</f>
        <v>55.200000000000017</v>
      </c>
    </row>
    <row r="46" spans="1:14" s="10" customFormat="1" x14ac:dyDescent="0.25">
      <c r="A46" s="10">
        <v>44</v>
      </c>
      <c r="B46" s="22">
        <f>'Base Stat Progression'!B48+'Item Stat Progression'!B56</f>
        <v>2003.1999999999994</v>
      </c>
      <c r="C46" s="22">
        <f>'Base Stat Progression'!C48+'Item Stat Progression'!C56</f>
        <v>4000.8</v>
      </c>
      <c r="D46" s="22">
        <f>'Base Stat Progression'!D48+'Item Stat Progression'!D56</f>
        <v>119.60000000000008</v>
      </c>
      <c r="E46" s="22">
        <f>'Base Stat Progression'!E48+'Item Stat Progression'!E56</f>
        <v>259.62000000000012</v>
      </c>
      <c r="F46" s="22">
        <f>'Base Stat Progression'!F48+'Item Stat Progression'!F56</f>
        <v>256.76</v>
      </c>
      <c r="G46" s="22">
        <f>'Base Stat Progression'!G48+'Item Stat Progression'!G56</f>
        <v>307.05999999999972</v>
      </c>
      <c r="H46" s="22">
        <f>'Base Stat Progression'!H48+'Item Stat Progression'!H56</f>
        <v>21.780000000000022</v>
      </c>
      <c r="I46" s="22">
        <f>'Base Stat Progression'!I48+'Item Stat Progression'!I56</f>
        <v>34.819999999999979</v>
      </c>
      <c r="J46" s="22">
        <f>'Base Stat Progression'!J48+'Item Stat Progression'!J56</f>
        <v>17.200000000000003</v>
      </c>
      <c r="K46" s="22">
        <f>'Base Stat Progression'!K48+'Item Stat Progression'!K56</f>
        <v>34.400000000000006</v>
      </c>
      <c r="L46" s="22">
        <f>'Base Stat Progression'!L48+'Item Stat Progression'!L56</f>
        <v>227.41999999999993</v>
      </c>
      <c r="M46" s="22">
        <f>'Base Stat Progression'!M48+'Item Stat Progression'!M56</f>
        <v>459.26000000000045</v>
      </c>
      <c r="N46" s="22">
        <f>'Base Stat Progression'!N48+'Item Stat Progression'!N56</f>
        <v>55.800000000000018</v>
      </c>
    </row>
    <row r="47" spans="1:14" s="10" customFormat="1" x14ac:dyDescent="0.25">
      <c r="A47" s="10">
        <v>45</v>
      </c>
      <c r="B47" s="22">
        <f>'Base Stat Progression'!B49+'Item Stat Progression'!B57</f>
        <v>2045.5999999999992</v>
      </c>
      <c r="C47" s="22">
        <f>'Base Stat Progression'!C49+'Item Stat Progression'!C57</f>
        <v>4086.3999999999996</v>
      </c>
      <c r="D47" s="22">
        <f>'Base Stat Progression'!D49+'Item Stat Progression'!D57</f>
        <v>121.80000000000007</v>
      </c>
      <c r="E47" s="22">
        <f>'Base Stat Progression'!E49+'Item Stat Progression'!E57</f>
        <v>264.96000000000009</v>
      </c>
      <c r="F47" s="22">
        <f>'Base Stat Progression'!F49+'Item Stat Progression'!F57</f>
        <v>262.08000000000004</v>
      </c>
      <c r="G47" s="22">
        <f>'Base Stat Progression'!G49+'Item Stat Progression'!G57</f>
        <v>313.47999999999968</v>
      </c>
      <c r="H47" s="22">
        <f>'Base Stat Progression'!H49+'Item Stat Progression'!H57</f>
        <v>22.240000000000023</v>
      </c>
      <c r="I47" s="22">
        <f>'Base Stat Progression'!I49+'Item Stat Progression'!I57</f>
        <v>35.559999999999981</v>
      </c>
      <c r="J47" s="22">
        <f>'Base Stat Progression'!J49+'Item Stat Progression'!J57</f>
        <v>17.600000000000001</v>
      </c>
      <c r="K47" s="22">
        <f>'Base Stat Progression'!K49+'Item Stat Progression'!K57</f>
        <v>35.200000000000003</v>
      </c>
      <c r="L47" s="22">
        <f>'Base Stat Progression'!L49+'Item Stat Progression'!L57</f>
        <v>232.35999999999993</v>
      </c>
      <c r="M47" s="22">
        <f>'Base Stat Progression'!M49+'Item Stat Progression'!M57</f>
        <v>469.0800000000005</v>
      </c>
      <c r="N47" s="22">
        <f>'Base Stat Progression'!N49+'Item Stat Progression'!N57</f>
        <v>56.40000000000002</v>
      </c>
    </row>
    <row r="48" spans="1:14" s="10" customFormat="1" x14ac:dyDescent="0.25">
      <c r="A48" s="10">
        <v>46</v>
      </c>
      <c r="B48" s="22">
        <f>'Base Stat Progression'!B50+'Item Stat Progression'!B58</f>
        <v>2087.9999999999991</v>
      </c>
      <c r="C48" s="22">
        <f>'Base Stat Progression'!C50+'Item Stat Progression'!C58</f>
        <v>4172</v>
      </c>
      <c r="D48" s="22">
        <f>'Base Stat Progression'!D50+'Item Stat Progression'!D58</f>
        <v>124.00000000000009</v>
      </c>
      <c r="E48" s="22">
        <f>'Base Stat Progression'!E50+'Item Stat Progression'!E58</f>
        <v>270.30000000000007</v>
      </c>
      <c r="F48" s="22">
        <f>'Base Stat Progression'!F50+'Item Stat Progression'!F58</f>
        <v>267.39999999999998</v>
      </c>
      <c r="G48" s="22">
        <f>'Base Stat Progression'!G50+'Item Stat Progression'!G58</f>
        <v>319.89999999999964</v>
      </c>
      <c r="H48" s="22">
        <f>'Base Stat Progression'!H50+'Item Stat Progression'!H58</f>
        <v>22.700000000000024</v>
      </c>
      <c r="I48" s="22">
        <f>'Base Stat Progression'!I50+'Item Stat Progression'!I58</f>
        <v>36.299999999999983</v>
      </c>
      <c r="J48" s="22">
        <f>'Base Stat Progression'!J50+'Item Stat Progression'!J58</f>
        <v>18</v>
      </c>
      <c r="K48" s="22">
        <f>'Base Stat Progression'!K50+'Item Stat Progression'!K58</f>
        <v>36</v>
      </c>
      <c r="L48" s="22">
        <f>'Base Stat Progression'!L50+'Item Stat Progression'!L58</f>
        <v>237.29999999999993</v>
      </c>
      <c r="M48" s="22">
        <f>'Base Stat Progression'!M50+'Item Stat Progression'!M58</f>
        <v>478.90000000000049</v>
      </c>
      <c r="N48" s="22">
        <f>'Base Stat Progression'!N50+'Item Stat Progression'!N58</f>
        <v>57.000000000000021</v>
      </c>
    </row>
    <row r="49" spans="1:14" s="10" customFormat="1" x14ac:dyDescent="0.25">
      <c r="A49" s="10">
        <v>47</v>
      </c>
      <c r="B49" s="22">
        <f>'Base Stat Progression'!B51+'Item Stat Progression'!B59</f>
        <v>2130.3999999999992</v>
      </c>
      <c r="C49" s="22">
        <f>'Base Stat Progression'!C51+'Item Stat Progression'!C59</f>
        <v>4257.5999999999995</v>
      </c>
      <c r="D49" s="22">
        <f>'Base Stat Progression'!D51+'Item Stat Progression'!D59</f>
        <v>126.20000000000007</v>
      </c>
      <c r="E49" s="22">
        <f>'Base Stat Progression'!E51+'Item Stat Progression'!E59</f>
        <v>275.6400000000001</v>
      </c>
      <c r="F49" s="22">
        <f>'Base Stat Progression'!F51+'Item Stat Progression'!F59</f>
        <v>272.72000000000003</v>
      </c>
      <c r="G49" s="22">
        <f>'Base Stat Progression'!G51+'Item Stat Progression'!G59</f>
        <v>326.31999999999965</v>
      </c>
      <c r="H49" s="22">
        <f>'Base Stat Progression'!H51+'Item Stat Progression'!H59</f>
        <v>23.160000000000025</v>
      </c>
      <c r="I49" s="22">
        <f>'Base Stat Progression'!I51+'Item Stat Progression'!I59</f>
        <v>37.039999999999985</v>
      </c>
      <c r="J49" s="22">
        <f>'Base Stat Progression'!J51+'Item Stat Progression'!J59</f>
        <v>18.399999999999999</v>
      </c>
      <c r="K49" s="22">
        <f>'Base Stat Progression'!K51+'Item Stat Progression'!K59</f>
        <v>36.799999999999997</v>
      </c>
      <c r="L49" s="22">
        <f>'Base Stat Progression'!L51+'Item Stat Progression'!L59</f>
        <v>242.23999999999992</v>
      </c>
      <c r="M49" s="22">
        <f>'Base Stat Progression'!M51+'Item Stat Progression'!M59</f>
        <v>488.72000000000048</v>
      </c>
      <c r="N49" s="22">
        <f>'Base Stat Progression'!N51+'Item Stat Progression'!N59</f>
        <v>57.600000000000023</v>
      </c>
    </row>
    <row r="50" spans="1:14" s="10" customFormat="1" x14ac:dyDescent="0.25">
      <c r="A50" s="10">
        <v>48</v>
      </c>
      <c r="B50" s="22">
        <f>'Base Stat Progression'!B52+'Item Stat Progression'!B60</f>
        <v>2172.7999999999993</v>
      </c>
      <c r="C50" s="22">
        <f>'Base Stat Progression'!C52+'Item Stat Progression'!C60</f>
        <v>4343.2</v>
      </c>
      <c r="D50" s="22">
        <f>'Base Stat Progression'!D52+'Item Stat Progression'!D60</f>
        <v>128.40000000000009</v>
      </c>
      <c r="E50" s="22">
        <f>'Base Stat Progression'!E52+'Item Stat Progression'!E60</f>
        <v>280.98000000000013</v>
      </c>
      <c r="F50" s="22">
        <f>'Base Stat Progression'!F52+'Item Stat Progression'!F60</f>
        <v>278.03999999999996</v>
      </c>
      <c r="G50" s="22">
        <f>'Base Stat Progression'!G52+'Item Stat Progression'!G60</f>
        <v>332.73999999999967</v>
      </c>
      <c r="H50" s="22">
        <f>'Base Stat Progression'!H52+'Item Stat Progression'!H60</f>
        <v>23.620000000000026</v>
      </c>
      <c r="I50" s="22">
        <f>'Base Stat Progression'!I52+'Item Stat Progression'!I60</f>
        <v>37.779999999999987</v>
      </c>
      <c r="J50" s="22">
        <f>'Base Stat Progression'!J52+'Item Stat Progression'!J60</f>
        <v>18.799999999999997</v>
      </c>
      <c r="K50" s="22">
        <f>'Base Stat Progression'!K52+'Item Stat Progression'!K60</f>
        <v>37.599999999999994</v>
      </c>
      <c r="L50" s="22">
        <f>'Base Stat Progression'!L52+'Item Stat Progression'!L60</f>
        <v>247.17999999999992</v>
      </c>
      <c r="M50" s="22">
        <f>'Base Stat Progression'!M52+'Item Stat Progression'!M60</f>
        <v>498.54000000000053</v>
      </c>
      <c r="N50" s="22">
        <f>'Base Stat Progression'!N52+'Item Stat Progression'!N60</f>
        <v>58.200000000000024</v>
      </c>
    </row>
    <row r="51" spans="1:14" s="10" customFormat="1" x14ac:dyDescent="0.25">
      <c r="A51" s="10">
        <v>49</v>
      </c>
      <c r="B51" s="22">
        <f>'Base Stat Progression'!B53+'Item Stat Progression'!B61</f>
        <v>2215.1999999999989</v>
      </c>
      <c r="C51" s="22">
        <f>'Base Stat Progression'!C53+'Item Stat Progression'!C61</f>
        <v>4428.7999999999993</v>
      </c>
      <c r="D51" s="22">
        <f>'Base Stat Progression'!D53+'Item Stat Progression'!D61</f>
        <v>130.60000000000008</v>
      </c>
      <c r="E51" s="22">
        <f>'Base Stat Progression'!E53+'Item Stat Progression'!E61</f>
        <v>286.32000000000011</v>
      </c>
      <c r="F51" s="22">
        <f>'Base Stat Progression'!F53+'Item Stat Progression'!F61</f>
        <v>283.36</v>
      </c>
      <c r="G51" s="22">
        <f>'Base Stat Progression'!G53+'Item Stat Progression'!G61</f>
        <v>339.15999999999963</v>
      </c>
      <c r="H51" s="22">
        <f>'Base Stat Progression'!H53+'Item Stat Progression'!H61</f>
        <v>24.080000000000027</v>
      </c>
      <c r="I51" s="22">
        <f>'Base Stat Progression'!I53+'Item Stat Progression'!I61</f>
        <v>38.519999999999989</v>
      </c>
      <c r="J51" s="22">
        <f>'Base Stat Progression'!J53+'Item Stat Progression'!J61</f>
        <v>19.199999999999996</v>
      </c>
      <c r="K51" s="22">
        <f>'Base Stat Progression'!K53+'Item Stat Progression'!K61</f>
        <v>38.399999999999991</v>
      </c>
      <c r="L51" s="22">
        <f>'Base Stat Progression'!L53+'Item Stat Progression'!L61</f>
        <v>252.11999999999992</v>
      </c>
      <c r="M51" s="22">
        <f>'Base Stat Progression'!M53+'Item Stat Progression'!M61</f>
        <v>508.36000000000058</v>
      </c>
      <c r="N51" s="22">
        <f>'Base Stat Progression'!N53+'Item Stat Progression'!N61</f>
        <v>58.800000000000026</v>
      </c>
    </row>
    <row r="52" spans="1:14" s="10" customFormat="1" x14ac:dyDescent="0.25">
      <c r="A52" s="10">
        <v>50</v>
      </c>
      <c r="B52" s="22">
        <f>'Base Stat Progression'!B54+'Item Stat Progression'!B62</f>
        <v>2257.599999999999</v>
      </c>
      <c r="C52" s="22">
        <f>'Base Stat Progression'!C54+'Item Stat Progression'!C62</f>
        <v>4514.3999999999996</v>
      </c>
      <c r="D52" s="22">
        <f>'Base Stat Progression'!D54+'Item Stat Progression'!D62</f>
        <v>132.8000000000001</v>
      </c>
      <c r="E52" s="22">
        <f>'Base Stat Progression'!E54+'Item Stat Progression'!E62</f>
        <v>291.66000000000008</v>
      </c>
      <c r="F52" s="22">
        <f>'Base Stat Progression'!F54+'Item Stat Progression'!F62</f>
        <v>288.67999999999995</v>
      </c>
      <c r="G52" s="22">
        <f>'Base Stat Progression'!G54+'Item Stat Progression'!G62</f>
        <v>345.57999999999959</v>
      </c>
      <c r="H52" s="22">
        <f>'Base Stat Progression'!H54+'Item Stat Progression'!H62</f>
        <v>24.540000000000028</v>
      </c>
      <c r="I52" s="22">
        <f>'Base Stat Progression'!I54+'Item Stat Progression'!I62</f>
        <v>39.259999999999991</v>
      </c>
      <c r="J52" s="22">
        <f>'Base Stat Progression'!J54+'Item Stat Progression'!J62</f>
        <v>19.599999999999994</v>
      </c>
      <c r="K52" s="22">
        <f>'Base Stat Progression'!K54+'Item Stat Progression'!K62</f>
        <v>39.199999999999989</v>
      </c>
      <c r="L52" s="22">
        <f>'Base Stat Progression'!L54+'Item Stat Progression'!L62</f>
        <v>257.05999999999995</v>
      </c>
      <c r="M52" s="22">
        <f>'Base Stat Progression'!M54+'Item Stat Progression'!M62</f>
        <v>518.18000000000052</v>
      </c>
      <c r="N52" s="22">
        <f>'Base Stat Progression'!N54+'Item Stat Progression'!N62</f>
        <v>59.400000000000027</v>
      </c>
    </row>
    <row r="53" spans="1:14" s="4" customFormat="1" x14ac:dyDescent="0.25">
      <c r="A53" s="4">
        <v>51</v>
      </c>
      <c r="B53" s="9">
        <f>'Base Stat Progression'!B55+'Item Stat Progression'!B63</f>
        <v>2299.9999999999991</v>
      </c>
      <c r="C53" s="9">
        <f>'Base Stat Progression'!C55+'Item Stat Progression'!C63</f>
        <v>4599.9999999999991</v>
      </c>
      <c r="D53" s="9">
        <f>'Base Stat Progression'!D55+'Item Stat Progression'!D63</f>
        <v>135.00000000000009</v>
      </c>
      <c r="E53" s="9">
        <f>'Base Stat Progression'!E55+'Item Stat Progression'!E63</f>
        <v>297.00000000000011</v>
      </c>
      <c r="F53" s="9">
        <f>'Base Stat Progression'!F55+'Item Stat Progression'!F63</f>
        <v>294</v>
      </c>
      <c r="G53" s="9">
        <f>'Base Stat Progression'!G55+'Item Stat Progression'!G63</f>
        <v>351.9999999999996</v>
      </c>
      <c r="H53" s="9">
        <f>'Base Stat Progression'!H55+'Item Stat Progression'!H63</f>
        <v>25.000000000000028</v>
      </c>
      <c r="I53" s="9">
        <f>'Base Stat Progression'!I55+'Item Stat Progression'!I63</f>
        <v>39.999999999999993</v>
      </c>
      <c r="J53" s="9">
        <f>'Base Stat Progression'!J55+'Item Stat Progression'!J63</f>
        <v>19.999999999999993</v>
      </c>
      <c r="K53" s="9">
        <f>'Base Stat Progression'!K55+'Item Stat Progression'!K63</f>
        <v>39.999999999999986</v>
      </c>
      <c r="L53" s="9">
        <f>'Base Stat Progression'!L55+'Item Stat Progression'!L63</f>
        <v>261.99999999999989</v>
      </c>
      <c r="M53" s="9">
        <f>'Base Stat Progression'!M55+'Item Stat Progression'!M63</f>
        <v>528.00000000000057</v>
      </c>
      <c r="N53" s="9">
        <f>'Base Stat Progression'!N55+'Item Stat Progression'!N63</f>
        <v>60.000000000000028</v>
      </c>
    </row>
    <row r="54" spans="1:14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</sheetData>
  <mergeCells count="4">
    <mergeCell ref="B1:C1"/>
    <mergeCell ref="F1:G1"/>
    <mergeCell ref="H1:I1"/>
    <mergeCell ref="L1:M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tabSelected="1" workbookViewId="0">
      <pane ySplit="2" topLeftCell="A3" activePane="bottomLeft" state="frozen"/>
      <selection pane="bottomLeft" activeCell="A5" sqref="A5:XFD5"/>
    </sheetView>
  </sheetViews>
  <sheetFormatPr defaultRowHeight="15" x14ac:dyDescent="0.25"/>
  <cols>
    <col min="2" max="2" width="10.85546875" style="27" bestFit="1" customWidth="1"/>
    <col min="3" max="3" width="7.5703125" bestFit="1" customWidth="1"/>
    <col min="4" max="4" width="12.42578125" style="27" bestFit="1" customWidth="1"/>
    <col min="5" max="5" width="7.5703125" bestFit="1" customWidth="1"/>
    <col min="8" max="8" width="11.85546875" bestFit="1" customWidth="1"/>
  </cols>
  <sheetData>
    <row r="1" spans="1:13" s="6" customFormat="1" ht="18.75" x14ac:dyDescent="0.3">
      <c r="A1" s="6" t="s">
        <v>11</v>
      </c>
      <c r="B1" s="24" t="s">
        <v>36</v>
      </c>
      <c r="C1" s="6" t="s">
        <v>38</v>
      </c>
      <c r="D1" s="24" t="s">
        <v>37</v>
      </c>
      <c r="E1" s="6" t="s">
        <v>38</v>
      </c>
      <c r="F1" s="23" t="s">
        <v>13</v>
      </c>
      <c r="G1" s="23"/>
      <c r="H1" s="18" t="s">
        <v>39</v>
      </c>
      <c r="I1" s="7" t="s">
        <v>14</v>
      </c>
      <c r="J1" s="7"/>
      <c r="K1" s="23" t="s">
        <v>15</v>
      </c>
      <c r="L1" s="23"/>
      <c r="M1" s="6" t="s">
        <v>18</v>
      </c>
    </row>
    <row r="2" spans="1:13" s="6" customFormat="1" ht="18.75" x14ac:dyDescent="0.3">
      <c r="A2" s="6" t="s">
        <v>22</v>
      </c>
      <c r="B2" s="24"/>
      <c r="D2" s="24"/>
      <c r="F2" s="6" t="s">
        <v>35</v>
      </c>
      <c r="G2" s="6" t="s">
        <v>21</v>
      </c>
      <c r="I2" s="6" t="s">
        <v>35</v>
      </c>
      <c r="J2" s="6" t="s">
        <v>21</v>
      </c>
      <c r="K2" s="6" t="s">
        <v>35</v>
      </c>
      <c r="L2" s="6" t="s">
        <v>21</v>
      </c>
      <c r="M2" s="6" t="s">
        <v>22</v>
      </c>
    </row>
    <row r="3" spans="1:13" s="8" customFormat="1" x14ac:dyDescent="0.25">
      <c r="A3" s="8">
        <v>1</v>
      </c>
      <c r="B3" s="25">
        <v>1.5</v>
      </c>
      <c r="C3" s="8">
        <v>3</v>
      </c>
      <c r="D3" s="25">
        <v>2</v>
      </c>
      <c r="E3" s="8">
        <f>G3/(('Composite Stats'!G3+'Composite Stats'!F3)/2)/D3</f>
        <v>2.097457627118644</v>
      </c>
      <c r="F3" s="9">
        <f>('Composite Stats'!$E3+'Composite Stats'!$D3)/2*$B3*$C3*0.7</f>
        <v>86.625</v>
      </c>
      <c r="G3" s="9">
        <f>('Composite Stats'!$E3+'Composite Stats'!$D3)/2*$B3*$C3</f>
        <v>123.75</v>
      </c>
      <c r="H3" s="9">
        <v>8</v>
      </c>
      <c r="I3" s="9">
        <f>('Composite Stats'!$B3+'Composite Stats'!$C3)/2/$H3</f>
        <v>31.25</v>
      </c>
      <c r="J3" s="9">
        <f>('Composite Stats'!$B3+'Composite Stats'!$C3)/2/$H3*1.5</f>
        <v>46.875</v>
      </c>
      <c r="K3" s="9">
        <f>('Composite Stats'!$B3+'Composite Stats'!$C3)/2/$H3</f>
        <v>31.25</v>
      </c>
      <c r="L3" s="9">
        <f>('Composite Stats'!$B3+'Composite Stats'!$C3)/2/$H3*1.5</f>
        <v>46.875</v>
      </c>
      <c r="M3" s="9">
        <f>'Base Stat Progression'!N4+'Item Stat Progression'!N12</f>
        <v>30</v>
      </c>
    </row>
    <row r="4" spans="1:13" s="10" customFormat="1" x14ac:dyDescent="0.25">
      <c r="A4" s="10">
        <v>2</v>
      </c>
      <c r="B4" s="25">
        <v>1.5</v>
      </c>
      <c r="C4" s="8">
        <v>3</v>
      </c>
      <c r="D4" s="25">
        <v>2</v>
      </c>
      <c r="E4" s="8">
        <f>G4/(('Composite Stats'!G4+'Composite Stats'!F4)/2)/D4</f>
        <v>1.9891857506361321</v>
      </c>
      <c r="F4" s="9">
        <f>('Composite Stats'!$E4+'Composite Stats'!$D4)/2*$B4*$C4*0.7</f>
        <v>98.500500000000002</v>
      </c>
      <c r="G4" s="9">
        <f>('Composite Stats'!$E4+'Composite Stats'!$D4)/2*B4*C4</f>
        <v>140.715</v>
      </c>
      <c r="H4" s="9">
        <v>8</v>
      </c>
      <c r="I4" s="9">
        <f>('Composite Stats'!$B4+'Composite Stats'!$C4)/2/$H4</f>
        <v>39.25</v>
      </c>
      <c r="J4" s="9">
        <f>('Composite Stats'!$B4+'Composite Stats'!$C4)/2/$H4*1.5</f>
        <v>58.875</v>
      </c>
      <c r="K4" s="9">
        <f>('Composite Stats'!$B4+'Composite Stats'!$C4)/2/$H4</f>
        <v>39.25</v>
      </c>
      <c r="L4" s="9">
        <f>('Composite Stats'!$B4+'Composite Stats'!$C4)/2/$H4*1.5</f>
        <v>58.875</v>
      </c>
      <c r="M4" s="22">
        <f>'Base Stat Progression'!N6+'Item Stat Progression'!N14</f>
        <v>30.6</v>
      </c>
    </row>
    <row r="5" spans="1:13" s="10" customFormat="1" x14ac:dyDescent="0.25">
      <c r="A5" s="10">
        <v>3</v>
      </c>
      <c r="B5" s="25">
        <v>1.5</v>
      </c>
      <c r="C5" s="8">
        <v>3</v>
      </c>
      <c r="D5" s="25">
        <v>2</v>
      </c>
      <c r="E5" s="8">
        <f>G5/(('Composite Stats'!G5+'Composite Stats'!F5)/2)/D5</f>
        <v>1.9117361784675073</v>
      </c>
      <c r="F5" s="9">
        <f>('Composite Stats'!$E5+'Composite Stats'!$D5)/2*$B5*$C5*0.7</f>
        <v>110.376</v>
      </c>
      <c r="G5" s="9">
        <f>('Composite Stats'!$E5+'Composite Stats'!$D5)/2*B5*C5</f>
        <v>157.68</v>
      </c>
      <c r="H5" s="9">
        <v>8</v>
      </c>
      <c r="I5" s="9">
        <f>('Composite Stats'!$B5+'Composite Stats'!$C5)/2/$H5</f>
        <v>47.25</v>
      </c>
      <c r="J5" s="9">
        <f>('Composite Stats'!$B5+'Composite Stats'!$C5)/2/$H5*1.5</f>
        <v>70.875</v>
      </c>
      <c r="K5" s="9">
        <f>('Composite Stats'!$B5+'Composite Stats'!$C5)/2/$H5</f>
        <v>47.25</v>
      </c>
      <c r="L5" s="9">
        <f>('Composite Stats'!$B5+'Composite Stats'!$C5)/2/$H5*1.5</f>
        <v>70.875</v>
      </c>
      <c r="M5" s="22">
        <f>'Base Stat Progression'!N7+'Item Stat Progression'!N15</f>
        <v>31.2</v>
      </c>
    </row>
    <row r="6" spans="1:13" s="10" customFormat="1" x14ac:dyDescent="0.25">
      <c r="A6" s="10">
        <v>4</v>
      </c>
      <c r="B6" s="25">
        <v>1.5</v>
      </c>
      <c r="C6" s="8">
        <v>3</v>
      </c>
      <c r="D6" s="25">
        <v>2</v>
      </c>
      <c r="E6" s="8">
        <f>G6/(('Composite Stats'!G6+'Composite Stats'!F6)/2)/D6</f>
        <v>1.8535873487582255</v>
      </c>
      <c r="F6" s="9">
        <f>('Composite Stats'!$E6+'Composite Stats'!$D6)/2*$B6*$C6*0.7</f>
        <v>122.25149999999999</v>
      </c>
      <c r="G6" s="9">
        <f>('Composite Stats'!$E6+'Composite Stats'!$D6)/2*B6*C6</f>
        <v>174.64500000000001</v>
      </c>
      <c r="H6" s="9">
        <v>8</v>
      </c>
      <c r="I6" s="9">
        <f>('Composite Stats'!$B6+'Composite Stats'!$C6)/2/$H6</f>
        <v>55.25</v>
      </c>
      <c r="J6" s="9">
        <f>('Composite Stats'!$B6+'Composite Stats'!$C6)/2/$H6*1.5</f>
        <v>82.875</v>
      </c>
      <c r="K6" s="9">
        <f>('Composite Stats'!$B6+'Composite Stats'!$C6)/2/$H6</f>
        <v>55.25</v>
      </c>
      <c r="L6" s="9">
        <f>('Composite Stats'!$B6+'Composite Stats'!$C6)/2/$H6*1.5</f>
        <v>82.875</v>
      </c>
      <c r="M6" s="22">
        <f>'Base Stat Progression'!N8+'Item Stat Progression'!N16</f>
        <v>31.8</v>
      </c>
    </row>
    <row r="7" spans="1:13" s="10" customFormat="1" x14ac:dyDescent="0.25">
      <c r="A7" s="10">
        <v>5</v>
      </c>
      <c r="B7" s="25">
        <v>1.5</v>
      </c>
      <c r="C7" s="8">
        <v>3</v>
      </c>
      <c r="D7" s="25">
        <v>2</v>
      </c>
      <c r="E7" s="8">
        <f>G7/(('Composite Stats'!G7+'Composite Stats'!F7)/2)/D7</f>
        <v>1.8083238958097392</v>
      </c>
      <c r="F7" s="9">
        <f>('Composite Stats'!$E7+'Composite Stats'!$D7)/2*$B7*$C7*0.7</f>
        <v>134.12699999999998</v>
      </c>
      <c r="G7" s="9">
        <f>('Composite Stats'!$E7+'Composite Stats'!$D7)/2*B7*C7</f>
        <v>191.60999999999999</v>
      </c>
      <c r="H7" s="9">
        <v>7</v>
      </c>
      <c r="I7" s="9">
        <f>('Composite Stats'!$B7+'Composite Stats'!$C7)/2/$H7</f>
        <v>72.285714285714292</v>
      </c>
      <c r="J7" s="9">
        <f>('Composite Stats'!$B7+'Composite Stats'!$C7)/2/$H7*1.5</f>
        <v>108.42857142857144</v>
      </c>
      <c r="K7" s="9">
        <f>('Composite Stats'!$B7+'Composite Stats'!$C7)/2/$H7</f>
        <v>72.285714285714292</v>
      </c>
      <c r="L7" s="9">
        <f>('Composite Stats'!$B7+'Composite Stats'!$C7)/2/$H7*1.5</f>
        <v>108.42857142857144</v>
      </c>
      <c r="M7" s="22">
        <f>'Base Stat Progression'!N9+'Item Stat Progression'!N17</f>
        <v>32.4</v>
      </c>
    </row>
    <row r="8" spans="1:13" s="10" customFormat="1" x14ac:dyDescent="0.25">
      <c r="A8" s="10">
        <v>6</v>
      </c>
      <c r="B8" s="25">
        <v>1.5</v>
      </c>
      <c r="C8" s="8">
        <v>3</v>
      </c>
      <c r="D8" s="25">
        <v>2</v>
      </c>
      <c r="E8" s="8">
        <f>G8/(('Composite Stats'!G8+'Composite Stats'!F8)/2)/D8</f>
        <v>1.7720900594732372</v>
      </c>
      <c r="F8" s="9">
        <f>('Composite Stats'!$E8+'Composite Stats'!$D8)/2*$B8*$C8*0.7</f>
        <v>146.0025</v>
      </c>
      <c r="G8" s="9">
        <f>('Composite Stats'!$E8+'Composite Stats'!$D8)/2*B8*C8</f>
        <v>208.57500000000002</v>
      </c>
      <c r="H8" s="9">
        <v>7</v>
      </c>
      <c r="I8" s="9">
        <f>('Composite Stats'!$B8+'Composite Stats'!$C8)/2/$H8</f>
        <v>81.428571428571431</v>
      </c>
      <c r="J8" s="9">
        <f>('Composite Stats'!$B8+'Composite Stats'!$C8)/2/$H8*1.5</f>
        <v>122.14285714285714</v>
      </c>
      <c r="K8" s="9">
        <f>('Composite Stats'!$B8+'Composite Stats'!$C8)/2/$H8</f>
        <v>81.428571428571431</v>
      </c>
      <c r="L8" s="9">
        <f>('Composite Stats'!$B8+'Composite Stats'!$C8)/2/$H8*1.5</f>
        <v>122.14285714285714</v>
      </c>
      <c r="M8" s="22">
        <f>'Base Stat Progression'!N10+'Item Stat Progression'!N18</f>
        <v>33</v>
      </c>
    </row>
    <row r="9" spans="1:13" s="10" customFormat="1" x14ac:dyDescent="0.25">
      <c r="A9" s="10">
        <v>7</v>
      </c>
      <c r="B9" s="25">
        <v>1.5</v>
      </c>
      <c r="C9" s="8">
        <v>3</v>
      </c>
      <c r="D9" s="25">
        <v>2</v>
      </c>
      <c r="E9" s="8">
        <f>G9/(('Composite Stats'!G9+'Composite Stats'!F9)/2)/D9</f>
        <v>1.7424289245982696</v>
      </c>
      <c r="F9" s="9">
        <f>('Composite Stats'!$E9+'Composite Stats'!$D9)/2*$B9*$C9*0.7</f>
        <v>157.87800000000001</v>
      </c>
      <c r="G9" s="9">
        <f>('Composite Stats'!$E9+'Composite Stats'!$D9)/2*B9*C9</f>
        <v>225.54000000000002</v>
      </c>
      <c r="H9" s="9">
        <v>7</v>
      </c>
      <c r="I9" s="9">
        <f>('Composite Stats'!$B9+'Composite Stats'!$C9)/2/$H9</f>
        <v>90.571428571428569</v>
      </c>
      <c r="J9" s="9">
        <f>('Composite Stats'!$B9+'Composite Stats'!$C9)/2/$H9*1.5</f>
        <v>135.85714285714286</v>
      </c>
      <c r="K9" s="9">
        <f>('Composite Stats'!$B9+'Composite Stats'!$C9)/2/$H9</f>
        <v>90.571428571428569</v>
      </c>
      <c r="L9" s="9">
        <f>('Composite Stats'!$B9+'Composite Stats'!$C9)/2/$H9*1.5</f>
        <v>135.85714285714286</v>
      </c>
      <c r="M9" s="22">
        <f>'Base Stat Progression'!N11+'Item Stat Progression'!N19</f>
        <v>33.6</v>
      </c>
    </row>
    <row r="10" spans="1:13" s="10" customFormat="1" x14ac:dyDescent="0.25">
      <c r="A10" s="10">
        <v>8</v>
      </c>
      <c r="B10" s="25">
        <v>1.5</v>
      </c>
      <c r="C10" s="8">
        <v>3</v>
      </c>
      <c r="D10" s="25">
        <v>2</v>
      </c>
      <c r="E10" s="8">
        <f>G10/(('Composite Stats'!G10+'Composite Stats'!F10)/2)/D10</f>
        <v>1.717700807479813</v>
      </c>
      <c r="F10" s="9">
        <f>('Composite Stats'!$E10+'Composite Stats'!$D10)/2*$B10*$C10*0.7</f>
        <v>169.7535</v>
      </c>
      <c r="G10" s="9">
        <f>('Composite Stats'!$E10+'Composite Stats'!$D10)/2*B10*C10</f>
        <v>242.50500000000002</v>
      </c>
      <c r="H10" s="9">
        <v>7</v>
      </c>
      <c r="I10" s="9">
        <f>('Composite Stats'!$B10+'Composite Stats'!$C10)/2/$H10</f>
        <v>99.714285714285708</v>
      </c>
      <c r="J10" s="9">
        <f>('Composite Stats'!$B10+'Composite Stats'!$C10)/2/$H10*1.5</f>
        <v>149.57142857142856</v>
      </c>
      <c r="K10" s="9">
        <f>('Composite Stats'!$B10+'Composite Stats'!$C10)/2/$H10</f>
        <v>99.714285714285708</v>
      </c>
      <c r="L10" s="9">
        <f>('Composite Stats'!$B10+'Composite Stats'!$C10)/2/$H10*1.5</f>
        <v>149.57142857142856</v>
      </c>
      <c r="M10" s="22">
        <f>'Base Stat Progression'!N12+'Item Stat Progression'!N20</f>
        <v>34.200000000000003</v>
      </c>
    </row>
    <row r="11" spans="1:13" s="10" customFormat="1" x14ac:dyDescent="0.25">
      <c r="A11" s="10">
        <v>9</v>
      </c>
      <c r="B11" s="25">
        <v>1.5</v>
      </c>
      <c r="C11" s="8">
        <v>3</v>
      </c>
      <c r="D11" s="25">
        <v>2</v>
      </c>
      <c r="E11" s="8">
        <f>G11/(('Composite Stats'!G11+'Composite Stats'!F11)/2)/D11</f>
        <v>1.6967695527072979</v>
      </c>
      <c r="F11" s="9">
        <f>('Composite Stats'!$E11+'Composite Stats'!$D11)/2*$B11*$C11*0.7</f>
        <v>181.62900000000002</v>
      </c>
      <c r="G11" s="9">
        <f>('Composite Stats'!$E11+'Composite Stats'!$D11)/2*B11*C11</f>
        <v>259.47000000000003</v>
      </c>
      <c r="H11" s="9">
        <v>7</v>
      </c>
      <c r="I11" s="9">
        <f>('Composite Stats'!$B11+'Composite Stats'!$C11)/2/$H11</f>
        <v>108.85714285714288</v>
      </c>
      <c r="J11" s="9">
        <f>('Composite Stats'!$B11+'Composite Stats'!$C11)/2/$H11*1.5</f>
        <v>163.28571428571431</v>
      </c>
      <c r="K11" s="9">
        <f>('Composite Stats'!$B11+'Composite Stats'!$C11)/2/$H11</f>
        <v>108.85714285714288</v>
      </c>
      <c r="L11" s="9">
        <f>('Composite Stats'!$B11+'Composite Stats'!$C11)/2/$H11*1.5</f>
        <v>163.28571428571431</v>
      </c>
      <c r="M11" s="22">
        <f>'Base Stat Progression'!N13+'Item Stat Progression'!N21</f>
        <v>34.799999999999997</v>
      </c>
    </row>
    <row r="12" spans="1:13" s="4" customFormat="1" x14ac:dyDescent="0.25">
      <c r="A12" s="4">
        <v>10</v>
      </c>
      <c r="B12" s="26">
        <v>1.5</v>
      </c>
      <c r="C12" s="8">
        <v>4</v>
      </c>
      <c r="D12" s="25">
        <v>2.5</v>
      </c>
      <c r="E12" s="8">
        <f>G12/(('Composite Stats'!G12+'Composite Stats'!F12)/2)/D12</f>
        <v>1.7907445645572699</v>
      </c>
      <c r="F12" s="9">
        <f>('Composite Stats'!$E12+'Composite Stats'!$D12)/2*$B12*$C12*0.7</f>
        <v>258.00600000000003</v>
      </c>
      <c r="G12" s="9">
        <f>('Composite Stats'!$E12+'Composite Stats'!$D12)/2*B12*C12</f>
        <v>368.58000000000004</v>
      </c>
      <c r="H12" s="9">
        <v>7</v>
      </c>
      <c r="I12" s="9">
        <f>('Composite Stats'!$B12+'Composite Stats'!$C12)/2/$H12</f>
        <v>118.00000000000001</v>
      </c>
      <c r="J12" s="9">
        <f>('Composite Stats'!$B12+'Composite Stats'!$C12)/2/$H12*1.5</f>
        <v>177.00000000000003</v>
      </c>
      <c r="K12" s="9">
        <f>('Composite Stats'!$B12+'Composite Stats'!$C12)/2/$H12</f>
        <v>118.00000000000001</v>
      </c>
      <c r="L12" s="9">
        <f>('Composite Stats'!$B12+'Composite Stats'!$C12)/2/$H12*1.5</f>
        <v>177.00000000000003</v>
      </c>
      <c r="M12" s="9">
        <f>'Base Stat Progression'!N14+'Item Stat Progression'!N22</f>
        <v>35.4</v>
      </c>
    </row>
    <row r="13" spans="1:13" s="10" customFormat="1" x14ac:dyDescent="0.25">
      <c r="A13" s="10">
        <v>11</v>
      </c>
      <c r="B13" s="26">
        <v>1.5</v>
      </c>
      <c r="C13" s="8">
        <v>4</v>
      </c>
      <c r="D13" s="25">
        <v>2.5</v>
      </c>
      <c r="E13" s="8">
        <f>G13/(('Composite Stats'!G13+'Composite Stats'!F13)/2)/D13</f>
        <v>1.7741496598639461</v>
      </c>
      <c r="F13" s="9">
        <f>('Composite Stats'!$E13+'Composite Stats'!$D13)/2*$B13*$C13*0.7</f>
        <v>273.84000000000003</v>
      </c>
      <c r="G13" s="9">
        <f>('Composite Stats'!$E13+'Composite Stats'!$D13)/2*B13*C13</f>
        <v>391.2000000000001</v>
      </c>
      <c r="H13" s="9">
        <v>7</v>
      </c>
      <c r="I13" s="9">
        <f>('Composite Stats'!$B13+'Composite Stats'!$C13)/2/$H13</f>
        <v>127.14285714285718</v>
      </c>
      <c r="J13" s="9">
        <f>('Composite Stats'!$B13+'Composite Stats'!$C13)/2/$H13*1.5</f>
        <v>190.71428571428578</v>
      </c>
      <c r="K13" s="9">
        <f>('Composite Stats'!$B13+'Composite Stats'!$C13)/2/$H13</f>
        <v>127.14285714285718</v>
      </c>
      <c r="L13" s="9">
        <f>('Composite Stats'!$B13+'Composite Stats'!$C13)/2/$H13*1.5</f>
        <v>190.71428571428578</v>
      </c>
      <c r="M13" s="22">
        <f>'Base Stat Progression'!N15+'Item Stat Progression'!N23</f>
        <v>36</v>
      </c>
    </row>
    <row r="14" spans="1:13" s="10" customFormat="1" x14ac:dyDescent="0.25">
      <c r="A14" s="10">
        <v>12</v>
      </c>
      <c r="B14" s="26">
        <v>1.5</v>
      </c>
      <c r="C14" s="8">
        <v>4</v>
      </c>
      <c r="D14" s="25">
        <v>2.5</v>
      </c>
      <c r="E14" s="8">
        <f>G14/(('Composite Stats'!G14+'Composite Stats'!F14)/2)/D14</f>
        <v>1.7596258105665996</v>
      </c>
      <c r="F14" s="9">
        <f>('Composite Stats'!$E14+'Composite Stats'!$D14)/2*$B14*$C14*0.7</f>
        <v>289.67399999999998</v>
      </c>
      <c r="G14" s="9">
        <f>('Composite Stats'!$E14+'Composite Stats'!$D14)/2*B14*C14</f>
        <v>413.82</v>
      </c>
      <c r="H14" s="9">
        <v>7</v>
      </c>
      <c r="I14" s="9">
        <f>('Composite Stats'!$B14+'Composite Stats'!$C14)/2/$H14</f>
        <v>136.28571428571431</v>
      </c>
      <c r="J14" s="9">
        <f>('Composite Stats'!$B14+'Composite Stats'!$C14)/2/$H14*1.5</f>
        <v>204.42857142857144</v>
      </c>
      <c r="K14" s="9">
        <f>('Composite Stats'!$B14+'Composite Stats'!$C14)/2/$H14</f>
        <v>136.28571428571431</v>
      </c>
      <c r="L14" s="9">
        <f>('Composite Stats'!$B14+'Composite Stats'!$C14)/2/$H14*1.5</f>
        <v>204.42857142857144</v>
      </c>
      <c r="M14" s="22">
        <f>'Base Stat Progression'!N16+'Item Stat Progression'!N24</f>
        <v>36.6</v>
      </c>
    </row>
    <row r="15" spans="1:13" s="10" customFormat="1" x14ac:dyDescent="0.25">
      <c r="A15" s="10">
        <v>13</v>
      </c>
      <c r="B15" s="26">
        <v>1.5</v>
      </c>
      <c r="C15" s="8">
        <v>4</v>
      </c>
      <c r="D15" s="25">
        <v>2.5</v>
      </c>
      <c r="E15" s="8">
        <f>G15/(('Composite Stats'!G15+'Composite Stats'!F15)/2)/D15</f>
        <v>1.7468080848509107</v>
      </c>
      <c r="F15" s="9">
        <f>('Composite Stats'!$E15+'Composite Stats'!$D15)/2*$B15*$C15*0.7</f>
        <v>305.50800000000004</v>
      </c>
      <c r="G15" s="9">
        <f>('Composite Stats'!$E15+'Composite Stats'!$D15)/2*B15*C15</f>
        <v>436.44000000000005</v>
      </c>
      <c r="H15" s="9">
        <v>7</v>
      </c>
      <c r="I15" s="9">
        <f>('Composite Stats'!$B15+'Composite Stats'!$C15)/2/$H15</f>
        <v>145.42857142857147</v>
      </c>
      <c r="J15" s="9">
        <f>('Composite Stats'!$B15+'Composite Stats'!$C15)/2/$H15*1.5</f>
        <v>218.14285714285722</v>
      </c>
      <c r="K15" s="9">
        <f>('Composite Stats'!$B15+'Composite Stats'!$C15)/2/$H15</f>
        <v>145.42857142857147</v>
      </c>
      <c r="L15" s="9">
        <f>('Composite Stats'!$B15+'Composite Stats'!$C15)/2/$H15*1.5</f>
        <v>218.14285714285722</v>
      </c>
      <c r="M15" s="22">
        <f>'Base Stat Progression'!N17+'Item Stat Progression'!N25</f>
        <v>37.199999999999996</v>
      </c>
    </row>
    <row r="16" spans="1:13" s="10" customFormat="1" x14ac:dyDescent="0.25">
      <c r="A16" s="10">
        <v>14</v>
      </c>
      <c r="B16" s="26">
        <v>1.5</v>
      </c>
      <c r="C16" s="8">
        <v>4</v>
      </c>
      <c r="D16" s="25">
        <v>2.5</v>
      </c>
      <c r="E16" s="8">
        <f>G16/(('Composite Stats'!G16+'Composite Stats'!F16)/2)/D16</f>
        <v>1.7354125318967963</v>
      </c>
      <c r="F16" s="9">
        <f>('Composite Stats'!$E16+'Composite Stats'!$D16)/2*$B16*$C16*0.7</f>
        <v>321.34200000000004</v>
      </c>
      <c r="G16" s="9">
        <f>('Composite Stats'!$E16+'Composite Stats'!$D16)/2*B16*C16</f>
        <v>459.06000000000006</v>
      </c>
      <c r="H16" s="9">
        <v>7</v>
      </c>
      <c r="I16" s="9">
        <f>('Composite Stats'!$B16+'Composite Stats'!$C16)/2/$H16</f>
        <v>154.57142857142858</v>
      </c>
      <c r="J16" s="9">
        <f>('Composite Stats'!$B16+'Composite Stats'!$C16)/2/$H16*1.5</f>
        <v>231.85714285714289</v>
      </c>
      <c r="K16" s="9">
        <f>('Composite Stats'!$B16+'Composite Stats'!$C16)/2/$H16</f>
        <v>154.57142857142858</v>
      </c>
      <c r="L16" s="9">
        <f>('Composite Stats'!$B16+'Composite Stats'!$C16)/2/$H16*1.5</f>
        <v>231.85714285714289</v>
      </c>
      <c r="M16" s="22">
        <f>'Base Stat Progression'!N18+'Item Stat Progression'!N26</f>
        <v>37.799999999999997</v>
      </c>
    </row>
    <row r="17" spans="1:16" s="10" customFormat="1" x14ac:dyDescent="0.25">
      <c r="A17" s="10">
        <v>15</v>
      </c>
      <c r="B17" s="26">
        <v>2</v>
      </c>
      <c r="C17" s="8">
        <v>4</v>
      </c>
      <c r="D17" s="25">
        <v>2.5</v>
      </c>
      <c r="E17" s="8">
        <f>G17/(('Composite Stats'!G17+'Composite Stats'!F17)/2)/D17</f>
        <v>2.3002865329512896</v>
      </c>
      <c r="F17" s="9">
        <f>('Composite Stats'!$E17+'Composite Stats'!$D17)/2*$B17*$C17*0.7</f>
        <v>449.56799999999998</v>
      </c>
      <c r="G17" s="9">
        <f>('Composite Stats'!$E17+'Composite Stats'!$D17)/2*B17*C17</f>
        <v>642.24</v>
      </c>
      <c r="H17" s="9">
        <v>7</v>
      </c>
      <c r="I17" s="9">
        <f>('Composite Stats'!$B17+'Composite Stats'!$C17)/2/$H17</f>
        <v>163.71428571428575</v>
      </c>
      <c r="J17" s="9">
        <f>('Composite Stats'!$B17+'Composite Stats'!$C17)/2/$H17*1.5</f>
        <v>245.57142857142861</v>
      </c>
      <c r="K17" s="9">
        <f>('Composite Stats'!$B17+'Composite Stats'!$C17)/2/$H17</f>
        <v>163.71428571428575</v>
      </c>
      <c r="L17" s="9">
        <f>('Composite Stats'!$B17+'Composite Stats'!$C17)/2/$H17*1.5</f>
        <v>245.57142857142861</v>
      </c>
      <c r="M17" s="22">
        <f>'Base Stat Progression'!N19+'Item Stat Progression'!N27</f>
        <v>38.4</v>
      </c>
    </row>
    <row r="18" spans="1:16" s="10" customFormat="1" x14ac:dyDescent="0.25">
      <c r="A18" s="10">
        <v>16</v>
      </c>
      <c r="B18" s="26">
        <v>2</v>
      </c>
      <c r="C18" s="8">
        <v>4</v>
      </c>
      <c r="D18" s="25">
        <v>2.5</v>
      </c>
      <c r="E18" s="8">
        <f>G18/(('Composite Stats'!G18+'Composite Stats'!F18)/2)/D18</f>
        <v>2.2880476393024254</v>
      </c>
      <c r="F18" s="9">
        <f>('Composite Stats'!$E18+'Composite Stats'!$D18)/2*$B18*$C18*0.7</f>
        <v>470.68</v>
      </c>
      <c r="G18" s="9">
        <f>('Composite Stats'!$E18+'Composite Stats'!$D18)/2*B18*C18</f>
        <v>672.40000000000009</v>
      </c>
      <c r="H18" s="9">
        <v>7</v>
      </c>
      <c r="I18" s="9">
        <f>('Composite Stats'!$B18+'Composite Stats'!$C18)/2/$H18</f>
        <v>172.85714285714286</v>
      </c>
      <c r="J18" s="9">
        <f>('Composite Stats'!$B18+'Composite Stats'!$C18)/2/$H18*1.5</f>
        <v>259.28571428571428</v>
      </c>
      <c r="K18" s="9">
        <f>('Composite Stats'!$B18+'Composite Stats'!$C18)/2/$H18</f>
        <v>172.85714285714286</v>
      </c>
      <c r="L18" s="9">
        <f>('Composite Stats'!$B18+'Composite Stats'!$C18)/2/$H18*1.5</f>
        <v>259.28571428571428</v>
      </c>
      <c r="M18" s="22">
        <f>'Base Stat Progression'!N20+'Item Stat Progression'!N28</f>
        <v>39</v>
      </c>
    </row>
    <row r="19" spans="1:16" s="10" customFormat="1" x14ac:dyDescent="0.25">
      <c r="A19" s="10">
        <v>17</v>
      </c>
      <c r="B19" s="26">
        <v>2</v>
      </c>
      <c r="C19" s="8">
        <v>4</v>
      </c>
      <c r="D19" s="25">
        <v>2.5</v>
      </c>
      <c r="E19" s="8">
        <f>G19/(('Composite Stats'!G19+'Composite Stats'!F19)/2)/D19</f>
        <v>2.276972937935505</v>
      </c>
      <c r="F19" s="9">
        <f>('Composite Stats'!$E19+'Composite Stats'!$D19)/2*$B19*$C19*0.7</f>
        <v>491.79200000000003</v>
      </c>
      <c r="G19" s="9">
        <f>('Composite Stats'!$E19+'Composite Stats'!$D19)/2*B19*C19</f>
        <v>702.56000000000006</v>
      </c>
      <c r="H19" s="9">
        <v>7</v>
      </c>
      <c r="I19" s="9">
        <f>('Composite Stats'!$B19+'Composite Stats'!$C19)/2/$H19</f>
        <v>182</v>
      </c>
      <c r="J19" s="9">
        <f>('Composite Stats'!$B19+'Composite Stats'!$C19)/2/$H19*1.5</f>
        <v>273</v>
      </c>
      <c r="K19" s="9">
        <f>('Composite Stats'!$B19+'Composite Stats'!$C19)/2/$H19</f>
        <v>182</v>
      </c>
      <c r="L19" s="9">
        <f>('Composite Stats'!$B19+'Composite Stats'!$C19)/2/$H19*1.5</f>
        <v>273</v>
      </c>
      <c r="M19" s="22">
        <f>'Base Stat Progression'!N21+'Item Stat Progression'!N29</f>
        <v>39.599999999999994</v>
      </c>
    </row>
    <row r="20" spans="1:16" s="10" customFormat="1" x14ac:dyDescent="0.25">
      <c r="A20" s="10">
        <v>18</v>
      </c>
      <c r="B20" s="26">
        <v>2</v>
      </c>
      <c r="C20" s="8">
        <v>4</v>
      </c>
      <c r="D20" s="25">
        <v>2.5</v>
      </c>
      <c r="E20" s="8">
        <f>G20/(('Composite Stats'!G20+'Composite Stats'!F20)/2)/D20</f>
        <v>2.2669038595405682</v>
      </c>
      <c r="F20" s="9">
        <f>('Composite Stats'!$E20+'Composite Stats'!$D20)/2*$B20*$C20*0.7</f>
        <v>512.904</v>
      </c>
      <c r="G20" s="9">
        <f>('Composite Stats'!$E20+'Composite Stats'!$D20)/2*B20*C20</f>
        <v>732.72</v>
      </c>
      <c r="H20" s="9">
        <v>7</v>
      </c>
      <c r="I20" s="9">
        <f>('Composite Stats'!$B20+'Composite Stats'!$C20)/2/$H20</f>
        <v>191.14285714285714</v>
      </c>
      <c r="J20" s="9">
        <f>('Composite Stats'!$B20+'Composite Stats'!$C20)/2/$H20*1.5</f>
        <v>286.71428571428572</v>
      </c>
      <c r="K20" s="9">
        <f>('Composite Stats'!$B20+'Composite Stats'!$C20)/2/$H20</f>
        <v>191.14285714285714</v>
      </c>
      <c r="L20" s="9">
        <f>('Composite Stats'!$B20+'Composite Stats'!$C20)/2/$H20*1.5</f>
        <v>286.71428571428572</v>
      </c>
      <c r="M20" s="22">
        <f>'Base Stat Progression'!N22+'Item Stat Progression'!N30</f>
        <v>40.199999999999996</v>
      </c>
    </row>
    <row r="21" spans="1:16" s="10" customFormat="1" x14ac:dyDescent="0.25">
      <c r="A21" s="10">
        <v>19</v>
      </c>
      <c r="B21" s="26">
        <v>2</v>
      </c>
      <c r="C21" s="8">
        <v>4</v>
      </c>
      <c r="D21" s="25">
        <v>2.5</v>
      </c>
      <c r="E21" s="8">
        <f>G21/(('Composite Stats'!G21+'Composite Stats'!F21)/2)/D21</f>
        <v>2.2577093814738092</v>
      </c>
      <c r="F21" s="9">
        <f>('Composite Stats'!$E21+'Composite Stats'!$D21)/2*$B21*$C21*0.7</f>
        <v>534.01600000000008</v>
      </c>
      <c r="G21" s="9">
        <f>('Composite Stats'!$E21+'Composite Stats'!$D21)/2*B21*C21</f>
        <v>762.88000000000011</v>
      </c>
      <c r="H21" s="9">
        <v>7</v>
      </c>
      <c r="I21" s="9">
        <f>('Composite Stats'!$B21+'Composite Stats'!$C21)/2/$H21</f>
        <v>200.28571428571428</v>
      </c>
      <c r="J21" s="9">
        <f>('Composite Stats'!$B21+'Composite Stats'!$C21)/2/$H21*1.5</f>
        <v>300.42857142857144</v>
      </c>
      <c r="K21" s="9">
        <f>('Composite Stats'!$B21+'Composite Stats'!$C21)/2/$H21</f>
        <v>200.28571428571428</v>
      </c>
      <c r="L21" s="9">
        <f>('Composite Stats'!$B21+'Composite Stats'!$C21)/2/$H21*1.5</f>
        <v>300.42857142857144</v>
      </c>
      <c r="M21" s="22">
        <f>'Base Stat Progression'!N23+'Item Stat Progression'!N31</f>
        <v>40.799999999999997</v>
      </c>
    </row>
    <row r="22" spans="1:16" s="4" customFormat="1" x14ac:dyDescent="0.25">
      <c r="A22" s="4">
        <v>20</v>
      </c>
      <c r="B22" s="26">
        <v>2</v>
      </c>
      <c r="C22" s="8">
        <v>5</v>
      </c>
      <c r="D22" s="26">
        <v>3</v>
      </c>
      <c r="E22" s="8">
        <f>G22/(('Composite Stats'!G22+'Composite Stats'!F22)/2)/D22</f>
        <v>2.3430003072632308</v>
      </c>
      <c r="F22" s="9">
        <f>('Composite Stats'!$E22+'Composite Stats'!$D22)/2*$B22*$C22*0.7</f>
        <v>693.91000000000008</v>
      </c>
      <c r="G22" s="9">
        <f>('Composite Stats'!$E22+'Composite Stats'!$D22)/2*B22*C22</f>
        <v>991.30000000000018</v>
      </c>
      <c r="H22" s="9">
        <v>6</v>
      </c>
      <c r="I22" s="9">
        <f>('Composite Stats'!$B22+'Composite Stats'!$C22)/2/$H22</f>
        <v>244.33333333333337</v>
      </c>
      <c r="J22" s="9">
        <f>('Composite Stats'!$B22+'Composite Stats'!$C22)/2/$H22*1.5</f>
        <v>366.50000000000006</v>
      </c>
      <c r="K22" s="9">
        <f>('Composite Stats'!$B22+'Composite Stats'!$C22)/2/$H22</f>
        <v>244.33333333333337</v>
      </c>
      <c r="L22" s="9">
        <f>('Composite Stats'!$B22+'Composite Stats'!$C22)/2/$H22*1.5</f>
        <v>366.50000000000006</v>
      </c>
      <c r="M22" s="9">
        <f>'Base Stat Progression'!N24+'Item Stat Progression'!N32</f>
        <v>41.4</v>
      </c>
    </row>
    <row r="23" spans="1:16" s="10" customFormat="1" x14ac:dyDescent="0.25">
      <c r="A23" s="10">
        <v>21</v>
      </c>
      <c r="B23" s="26">
        <v>2</v>
      </c>
      <c r="C23" s="8">
        <v>5</v>
      </c>
      <c r="D23" s="26">
        <v>3</v>
      </c>
      <c r="E23" s="8">
        <f>G23/(('Composite Stats'!G23+'Composite Stats'!F23)/2)/D23</f>
        <v>2.3349217154526891</v>
      </c>
      <c r="F23" s="9">
        <f>('Composite Stats'!$E23+'Composite Stats'!$D23)/2*$B23*$C23*0.7</f>
        <v>720.30000000000007</v>
      </c>
      <c r="G23" s="9">
        <f>('Composite Stats'!$E23+'Composite Stats'!$D23)/2*B23*C23</f>
        <v>1029.0000000000002</v>
      </c>
      <c r="H23" s="9">
        <v>6</v>
      </c>
      <c r="I23" s="9">
        <f>('Composite Stats'!$B23+'Composite Stats'!$C23)/2/$H23</f>
        <v>255</v>
      </c>
      <c r="J23" s="9">
        <f>('Composite Stats'!$B23+'Composite Stats'!$C23)/2/$H23*1.5</f>
        <v>382.5</v>
      </c>
      <c r="K23" s="9">
        <f>('Composite Stats'!$B23+'Composite Stats'!$C23)/2/$H23</f>
        <v>255</v>
      </c>
      <c r="L23" s="9">
        <f>('Composite Stats'!$B23+'Composite Stats'!$C23)/2/$H23*1.5</f>
        <v>382.5</v>
      </c>
      <c r="M23" s="22">
        <f>'Base Stat Progression'!N25+'Item Stat Progression'!N33</f>
        <v>42</v>
      </c>
      <c r="P23" s="10">
        <f>(51-2-6)/3</f>
        <v>14.333333333333334</v>
      </c>
    </row>
    <row r="24" spans="1:16" s="10" customFormat="1" x14ac:dyDescent="0.25">
      <c r="A24" s="10">
        <v>22</v>
      </c>
      <c r="B24" s="26">
        <v>2</v>
      </c>
      <c r="C24" s="8">
        <v>5</v>
      </c>
      <c r="D24" s="26">
        <v>3</v>
      </c>
      <c r="E24" s="8">
        <f>G24/(('Composite Stats'!G24+'Composite Stats'!F24)/2)/D24</f>
        <v>2.3274639436189486</v>
      </c>
      <c r="F24" s="9">
        <f>('Composite Stats'!$E24+'Composite Stats'!$D24)/2*$B24*$C24*0.7</f>
        <v>746.69000000000017</v>
      </c>
      <c r="G24" s="9">
        <f>('Composite Stats'!$E24+'Composite Stats'!$D24)/2*B24*C24</f>
        <v>1066.7000000000003</v>
      </c>
      <c r="H24" s="9">
        <v>6</v>
      </c>
      <c r="I24" s="9">
        <f>('Composite Stats'!$B24+'Composite Stats'!$C24)/2/$H24</f>
        <v>265.66666666666669</v>
      </c>
      <c r="J24" s="9">
        <f>('Composite Stats'!$B24+'Composite Stats'!$C24)/2/$H24*1.5</f>
        <v>398.5</v>
      </c>
      <c r="K24" s="9">
        <f>('Composite Stats'!$B24+'Composite Stats'!$C24)/2/$H24</f>
        <v>265.66666666666669</v>
      </c>
      <c r="L24" s="9">
        <f>('Composite Stats'!$B24+'Composite Stats'!$C24)/2/$H24*1.5</f>
        <v>398.5</v>
      </c>
      <c r="M24" s="22">
        <f>'Base Stat Progression'!N26+'Item Stat Progression'!N34</f>
        <v>42.599999999999994</v>
      </c>
    </row>
    <row r="25" spans="1:16" s="10" customFormat="1" x14ac:dyDescent="0.25">
      <c r="A25" s="10">
        <v>23</v>
      </c>
      <c r="B25" s="26">
        <v>2</v>
      </c>
      <c r="C25" s="8">
        <v>5</v>
      </c>
      <c r="D25" s="26">
        <v>3</v>
      </c>
      <c r="E25" s="8">
        <f>G25/(('Composite Stats'!G25+'Composite Stats'!F25)/2)/D25</f>
        <v>2.3205580769877296</v>
      </c>
      <c r="F25" s="9">
        <f>('Composite Stats'!$E25+'Composite Stats'!$D25)/2*$B25*$C25*0.7</f>
        <v>773.08000000000015</v>
      </c>
      <c r="G25" s="9">
        <f>('Composite Stats'!$E25+'Composite Stats'!$D25)/2*B25*C25</f>
        <v>1104.4000000000003</v>
      </c>
      <c r="H25" s="9">
        <v>6</v>
      </c>
      <c r="I25" s="9">
        <f>('Composite Stats'!$B25+'Composite Stats'!$C25)/2/$H25</f>
        <v>276.33333333333337</v>
      </c>
      <c r="J25" s="9">
        <f>('Composite Stats'!$B25+'Composite Stats'!$C25)/2/$H25*1.5</f>
        <v>414.50000000000006</v>
      </c>
      <c r="K25" s="9">
        <f>('Composite Stats'!$B25+'Composite Stats'!$C25)/2/$H25</f>
        <v>276.33333333333337</v>
      </c>
      <c r="L25" s="9">
        <f>('Composite Stats'!$B25+'Composite Stats'!$C25)/2/$H25*1.5</f>
        <v>414.50000000000006</v>
      </c>
      <c r="M25" s="22">
        <f>'Base Stat Progression'!N27+'Item Stat Progression'!N35</f>
        <v>43.199999999999996</v>
      </c>
    </row>
    <row r="26" spans="1:16" s="10" customFormat="1" x14ac:dyDescent="0.25">
      <c r="A26" s="10">
        <v>24</v>
      </c>
      <c r="B26" s="26">
        <v>2</v>
      </c>
      <c r="C26" s="8">
        <v>5</v>
      </c>
      <c r="D26" s="26">
        <v>3</v>
      </c>
      <c r="E26" s="8">
        <f>G26/(('Composite Stats'!G26+'Composite Stats'!F26)/2)/D26</f>
        <v>2.3141450367758805</v>
      </c>
      <c r="F26" s="9">
        <f>('Composite Stats'!$E26+'Composite Stats'!$D26)/2*$B26*$C26*0.7</f>
        <v>799.47</v>
      </c>
      <c r="G26" s="9">
        <f>('Composite Stats'!$E26+'Composite Stats'!$D26)/2*B26*C26</f>
        <v>1142.1000000000001</v>
      </c>
      <c r="H26" s="9">
        <v>6</v>
      </c>
      <c r="I26" s="9">
        <f>('Composite Stats'!$B26+'Composite Stats'!$C26)/2/$H26</f>
        <v>287.00000000000006</v>
      </c>
      <c r="J26" s="9">
        <f>('Composite Stats'!$B26+'Composite Stats'!$C26)/2/$H26*1.5</f>
        <v>430.50000000000011</v>
      </c>
      <c r="K26" s="9">
        <f>('Composite Stats'!$B26+'Composite Stats'!$C26)/2/$H26</f>
        <v>287.00000000000006</v>
      </c>
      <c r="L26" s="9">
        <f>('Composite Stats'!$B26+'Composite Stats'!$C26)/2/$H26*1.5</f>
        <v>430.50000000000011</v>
      </c>
      <c r="M26" s="22">
        <f>'Base Stat Progression'!N28+'Item Stat Progression'!N36</f>
        <v>43.8</v>
      </c>
    </row>
    <row r="27" spans="1:16" s="10" customFormat="1" x14ac:dyDescent="0.25">
      <c r="A27" s="10">
        <v>25</v>
      </c>
      <c r="B27" s="26">
        <v>2.5</v>
      </c>
      <c r="C27" s="8">
        <v>5</v>
      </c>
      <c r="D27" s="26">
        <v>3</v>
      </c>
      <c r="E27" s="8">
        <f>G27/(('Composite Stats'!G27+'Composite Stats'!F27)/2)/D27</f>
        <v>2.8852173572798065</v>
      </c>
      <c r="F27" s="9">
        <f>('Composite Stats'!$E27+'Composite Stats'!$D27)/2*$B27*$C27*0.7</f>
        <v>1032.325</v>
      </c>
      <c r="G27" s="9">
        <f>('Composite Stats'!$E27+'Composite Stats'!$D27)/2*B27*C27</f>
        <v>1474.7500000000002</v>
      </c>
      <c r="H27" s="9">
        <v>6</v>
      </c>
      <c r="I27" s="9">
        <f>('Composite Stats'!$B27+'Composite Stats'!$C27)/2/$H27</f>
        <v>297.66666666666669</v>
      </c>
      <c r="J27" s="9">
        <f>('Composite Stats'!$B27+'Composite Stats'!$C27)/2/$H27*1.5</f>
        <v>446.5</v>
      </c>
      <c r="K27" s="9">
        <f>('Composite Stats'!$B27+'Composite Stats'!$C27)/2/$H27</f>
        <v>297.66666666666669</v>
      </c>
      <c r="L27" s="9">
        <f>('Composite Stats'!$B27+'Composite Stats'!$C27)/2/$H27*1.5</f>
        <v>446.5</v>
      </c>
      <c r="M27" s="22">
        <f>'Base Stat Progression'!N29+'Item Stat Progression'!N37</f>
        <v>44.399999999999991</v>
      </c>
    </row>
    <row r="28" spans="1:16" s="10" customFormat="1" x14ac:dyDescent="0.25">
      <c r="A28" s="10">
        <v>26</v>
      </c>
      <c r="B28" s="26">
        <v>2.5</v>
      </c>
      <c r="C28" s="8">
        <v>5</v>
      </c>
      <c r="D28" s="26">
        <v>3</v>
      </c>
      <c r="E28" s="8">
        <f>G28/(('Composite Stats'!G28+'Composite Stats'!F28)/2)/D28</f>
        <v>2.878250591016549</v>
      </c>
      <c r="F28" s="9">
        <f>('Composite Stats'!$E28+'Composite Stats'!$D28)/2*$B28*$C28*0.7</f>
        <v>1065.3125</v>
      </c>
      <c r="G28" s="9">
        <f>('Composite Stats'!$E28+'Composite Stats'!$D28)/2*B28*C28</f>
        <v>1521.8750000000002</v>
      </c>
      <c r="H28" s="9">
        <v>6</v>
      </c>
      <c r="I28" s="9">
        <f>('Composite Stats'!$B28+'Composite Stats'!$C28)/2/$H28</f>
        <v>308.33333333333331</v>
      </c>
      <c r="J28" s="9">
        <f>('Composite Stats'!$B28+'Composite Stats'!$C28)/2/$H28*1.5</f>
        <v>462.5</v>
      </c>
      <c r="K28" s="9">
        <f>('Composite Stats'!$B28+'Composite Stats'!$C28)/2/$H28</f>
        <v>308.33333333333331</v>
      </c>
      <c r="L28" s="9">
        <f>('Composite Stats'!$B28+'Composite Stats'!$C28)/2/$H28*1.5</f>
        <v>462.5</v>
      </c>
      <c r="M28" s="22">
        <f>'Base Stat Progression'!N30+'Item Stat Progression'!N38</f>
        <v>44.999999999999993</v>
      </c>
    </row>
    <row r="29" spans="1:16" s="10" customFormat="1" x14ac:dyDescent="0.25">
      <c r="A29" s="10">
        <v>27</v>
      </c>
      <c r="B29" s="26">
        <v>2.5</v>
      </c>
      <c r="C29" s="8">
        <v>5</v>
      </c>
      <c r="D29" s="26">
        <v>3</v>
      </c>
      <c r="E29" s="8">
        <f>G29/(('Composite Stats'!G29+'Composite Stats'!F29)/2)/D29</f>
        <v>2.8717329233472442</v>
      </c>
      <c r="F29" s="9">
        <f>('Composite Stats'!$E29+'Composite Stats'!$D29)/2*$B29*$C29*0.7</f>
        <v>1098.3000000000002</v>
      </c>
      <c r="G29" s="9">
        <f>('Composite Stats'!$E29+'Composite Stats'!$D29)/2*B29*C29</f>
        <v>1569.0000000000005</v>
      </c>
      <c r="H29" s="9">
        <v>6</v>
      </c>
      <c r="I29" s="9">
        <f>('Composite Stats'!$B29+'Composite Stats'!$C29)/2/$H29</f>
        <v>319</v>
      </c>
      <c r="J29" s="9">
        <f>('Composite Stats'!$B29+'Composite Stats'!$C29)/2/$H29*1.5</f>
        <v>478.5</v>
      </c>
      <c r="K29" s="9">
        <f>('Composite Stats'!$B29+'Composite Stats'!$C29)/2/$H29</f>
        <v>319</v>
      </c>
      <c r="L29" s="9">
        <f>('Composite Stats'!$B29+'Composite Stats'!$C29)/2/$H29*1.5</f>
        <v>478.5</v>
      </c>
      <c r="M29" s="22">
        <f>'Base Stat Progression'!N31+'Item Stat Progression'!N39</f>
        <v>45.599999999999994</v>
      </c>
    </row>
    <row r="30" spans="1:16" s="10" customFormat="1" x14ac:dyDescent="0.25">
      <c r="A30" s="10">
        <v>28</v>
      </c>
      <c r="B30" s="26">
        <v>2.5</v>
      </c>
      <c r="C30" s="8">
        <v>5</v>
      </c>
      <c r="D30" s="26">
        <v>3</v>
      </c>
      <c r="E30" s="8">
        <f>G30/(('Composite Stats'!G30+'Composite Stats'!F30)/2)/D30</f>
        <v>2.8656222848733091</v>
      </c>
      <c r="F30" s="9">
        <f>('Composite Stats'!$E30+'Composite Stats'!$D30)/2*$B30*$C30*0.7</f>
        <v>1131.2874999999999</v>
      </c>
      <c r="G30" s="9">
        <f>('Composite Stats'!$E30+'Composite Stats'!$D30)/2*B30*C30</f>
        <v>1616.125</v>
      </c>
      <c r="H30" s="9">
        <v>6</v>
      </c>
      <c r="I30" s="9">
        <f>('Composite Stats'!$B30+'Composite Stats'!$C30)/2/$H30</f>
        <v>329.66666666666669</v>
      </c>
      <c r="J30" s="9">
        <f>('Composite Stats'!$B30+'Composite Stats'!$C30)/2/$H30*1.5</f>
        <v>494.5</v>
      </c>
      <c r="K30" s="9">
        <f>('Composite Stats'!$B30+'Composite Stats'!$C30)/2/$H30</f>
        <v>329.66666666666669</v>
      </c>
      <c r="L30" s="9">
        <f>('Composite Stats'!$B30+'Composite Stats'!$C30)/2/$H30*1.5</f>
        <v>494.5</v>
      </c>
      <c r="M30" s="22">
        <f>'Base Stat Progression'!N32+'Item Stat Progression'!N40</f>
        <v>46.199999999999996</v>
      </c>
    </row>
    <row r="31" spans="1:16" s="10" customFormat="1" x14ac:dyDescent="0.25">
      <c r="A31" s="10">
        <v>29</v>
      </c>
      <c r="B31" s="26">
        <v>2.5</v>
      </c>
      <c r="C31" s="8">
        <v>5</v>
      </c>
      <c r="D31" s="26">
        <v>3</v>
      </c>
      <c r="E31" s="8">
        <f>G31/(('Composite Stats'!G31+'Composite Stats'!F31)/2)/D31</f>
        <v>2.8598817015715823</v>
      </c>
      <c r="F31" s="9">
        <f>('Composite Stats'!$E31+'Composite Stats'!$D31)/2*$B31*$C31*0.7</f>
        <v>1164.2750000000003</v>
      </c>
      <c r="G31" s="9">
        <f>('Composite Stats'!$E31+'Composite Stats'!$D31)/2*B31*C31</f>
        <v>1663.2500000000005</v>
      </c>
      <c r="H31" s="9">
        <v>6</v>
      </c>
      <c r="I31" s="9">
        <f>('Composite Stats'!$B31+'Composite Stats'!$C31)/2/$H31</f>
        <v>340.33333333333331</v>
      </c>
      <c r="J31" s="9">
        <f>('Composite Stats'!$B31+'Composite Stats'!$C31)/2/$H31*1.5</f>
        <v>510.5</v>
      </c>
      <c r="K31" s="9">
        <f>('Composite Stats'!$B31+'Composite Stats'!$C31)/2/$H31</f>
        <v>340.33333333333331</v>
      </c>
      <c r="L31" s="9">
        <f>('Composite Stats'!$B31+'Composite Stats'!$C31)/2/$H31*1.5</f>
        <v>510.5</v>
      </c>
      <c r="M31" s="22">
        <f>'Base Stat Progression'!N33+'Item Stat Progression'!N41</f>
        <v>46.8</v>
      </c>
    </row>
    <row r="32" spans="1:16" s="4" customFormat="1" x14ac:dyDescent="0.25">
      <c r="A32" s="4">
        <v>30</v>
      </c>
      <c r="B32" s="26">
        <v>2.5</v>
      </c>
      <c r="C32" s="4">
        <v>5</v>
      </c>
      <c r="D32" s="26">
        <v>3.5</v>
      </c>
      <c r="E32" s="8">
        <f>G32/(('Composite Stats'!G32+'Composite Stats'!F32)/2)/D32</f>
        <v>2.4466958966032726</v>
      </c>
      <c r="F32" s="9">
        <f>('Composite Stats'!$E32+'Composite Stats'!$D32)/2*$B32*$C32*0.7</f>
        <v>1197.2625000000003</v>
      </c>
      <c r="G32" s="9">
        <f>('Composite Stats'!$E32+'Composite Stats'!$D32)/2*B32*C32</f>
        <v>1710.3750000000005</v>
      </c>
      <c r="H32" s="9">
        <v>6</v>
      </c>
      <c r="I32" s="9">
        <f>('Composite Stats'!$B32+'Composite Stats'!$C32)/2/$H32</f>
        <v>351</v>
      </c>
      <c r="J32" s="9">
        <f>('Composite Stats'!$B32+'Composite Stats'!$C32)/2/$H32*1.5</f>
        <v>526.5</v>
      </c>
      <c r="K32" s="9">
        <f>('Composite Stats'!$B32+'Composite Stats'!$C32)/2/$H32</f>
        <v>351</v>
      </c>
      <c r="L32" s="9">
        <f>('Composite Stats'!$B32+'Composite Stats'!$C32)/2/$H32*1.5</f>
        <v>526.5</v>
      </c>
      <c r="M32" s="9">
        <f>'Base Stat Progression'!N34+'Item Stat Progression'!N42</f>
        <v>47.4</v>
      </c>
    </row>
    <row r="33" spans="1:13" s="10" customFormat="1" x14ac:dyDescent="0.25">
      <c r="A33" s="10">
        <v>31</v>
      </c>
      <c r="B33" s="26">
        <v>2.5</v>
      </c>
      <c r="C33" s="4">
        <v>5</v>
      </c>
      <c r="D33" s="26">
        <v>3.5</v>
      </c>
      <c r="E33" s="8">
        <f>G33/(('Composite Stats'!G33+'Composite Stats'!F33)/2)/D33</f>
        <v>2.4423290717065043</v>
      </c>
      <c r="F33" s="9">
        <f>('Composite Stats'!$E33+'Composite Stats'!$D33)/2*$B33*$C33*0.7</f>
        <v>1230.25</v>
      </c>
      <c r="G33" s="9">
        <f>('Composite Stats'!$E33+'Composite Stats'!$D33)/2*B33*C33</f>
        <v>1757.5000000000002</v>
      </c>
      <c r="H33" s="9">
        <v>6</v>
      </c>
      <c r="I33" s="9">
        <f>('Composite Stats'!$B33+'Composite Stats'!$C33)/2/$H33</f>
        <v>361.66666666666669</v>
      </c>
      <c r="J33" s="9">
        <f>('Composite Stats'!$B33+'Composite Stats'!$C33)/2/$H33*1.5</f>
        <v>542.5</v>
      </c>
      <c r="K33" s="9">
        <f>('Composite Stats'!$B33+'Composite Stats'!$C33)/2/$H33</f>
        <v>361.66666666666669</v>
      </c>
      <c r="L33" s="9">
        <f>('Composite Stats'!$B33+'Composite Stats'!$C33)/2/$H33*1.5</f>
        <v>542.5</v>
      </c>
      <c r="M33" s="22">
        <f>'Base Stat Progression'!N35+'Item Stat Progression'!N43</f>
        <v>48</v>
      </c>
    </row>
    <row r="34" spans="1:13" s="10" customFormat="1" x14ac:dyDescent="0.25">
      <c r="A34" s="10">
        <v>32</v>
      </c>
      <c r="B34" s="26">
        <v>2.5</v>
      </c>
      <c r="C34" s="4">
        <v>5</v>
      </c>
      <c r="D34" s="26">
        <v>3.5</v>
      </c>
      <c r="E34" s="8">
        <f>G34/(('Composite Stats'!G34+'Composite Stats'!F34)/2)/D34</f>
        <v>2.4382046761107636</v>
      </c>
      <c r="F34" s="9">
        <f>('Composite Stats'!$E34+'Composite Stats'!$D34)/2*$B34*$C34*0.7</f>
        <v>1263.2375000000006</v>
      </c>
      <c r="G34" s="9">
        <f>('Composite Stats'!$E34+'Composite Stats'!$D34)/2*B34*C34</f>
        <v>1804.6250000000009</v>
      </c>
      <c r="H34" s="9">
        <v>6</v>
      </c>
      <c r="I34" s="9">
        <f>('Composite Stats'!$B34+'Composite Stats'!$C34)/2/$H34</f>
        <v>372.33333333333331</v>
      </c>
      <c r="J34" s="9">
        <f>('Composite Stats'!$B34+'Composite Stats'!$C34)/2/$H34*1.5</f>
        <v>558.5</v>
      </c>
      <c r="K34" s="9">
        <f>('Composite Stats'!$B34+'Composite Stats'!$C34)/2/$H34</f>
        <v>372.33333333333331</v>
      </c>
      <c r="L34" s="9">
        <f>('Composite Stats'!$B34+'Composite Stats'!$C34)/2/$H34*1.5</f>
        <v>558.5</v>
      </c>
      <c r="M34" s="22">
        <f>'Base Stat Progression'!N36+'Item Stat Progression'!N44</f>
        <v>48.6</v>
      </c>
    </row>
    <row r="35" spans="1:13" s="10" customFormat="1" x14ac:dyDescent="0.25">
      <c r="A35" s="10">
        <v>33</v>
      </c>
      <c r="B35" s="26">
        <v>2.5</v>
      </c>
      <c r="C35" s="4">
        <v>5</v>
      </c>
      <c r="D35" s="26">
        <v>3.5</v>
      </c>
      <c r="E35" s="8">
        <f>G35/(('Composite Stats'!G35+'Composite Stats'!F35)/2)/D35</f>
        <v>2.4343030669523733</v>
      </c>
      <c r="F35" s="9">
        <f>('Composite Stats'!$E35+'Composite Stats'!$D35)/2*$B35*$C35*0.7</f>
        <v>1296.2250000000004</v>
      </c>
      <c r="G35" s="9">
        <f>('Composite Stats'!$E35+'Composite Stats'!$D35)/2*B35*C35</f>
        <v>1851.7500000000007</v>
      </c>
      <c r="H35" s="9">
        <v>6</v>
      </c>
      <c r="I35" s="9">
        <f>('Composite Stats'!$B35+'Composite Stats'!$C35)/2/$H35</f>
        <v>383</v>
      </c>
      <c r="J35" s="9">
        <f>('Composite Stats'!$B35+'Composite Stats'!$C35)/2/$H35*1.5</f>
        <v>574.5</v>
      </c>
      <c r="K35" s="9">
        <f>('Composite Stats'!$B35+'Composite Stats'!$C35)/2/$H35</f>
        <v>383</v>
      </c>
      <c r="L35" s="9">
        <f>('Composite Stats'!$B35+'Composite Stats'!$C35)/2/$H35*1.5</f>
        <v>574.5</v>
      </c>
      <c r="M35" s="22">
        <f>'Base Stat Progression'!N37+'Item Stat Progression'!N45</f>
        <v>49.2</v>
      </c>
    </row>
    <row r="36" spans="1:13" s="10" customFormat="1" x14ac:dyDescent="0.25">
      <c r="A36" s="10">
        <v>34</v>
      </c>
      <c r="B36" s="26">
        <v>2.5</v>
      </c>
      <c r="C36" s="4">
        <v>5</v>
      </c>
      <c r="D36" s="26">
        <v>3.5</v>
      </c>
      <c r="E36" s="8">
        <f>G36/(('Composite Stats'!G36+'Composite Stats'!F36)/2)/D36</f>
        <v>2.4306066676480205</v>
      </c>
      <c r="F36" s="9">
        <f>('Composite Stats'!$E36+'Composite Stats'!$D36)/2*$B36*$C36*0.7</f>
        <v>1329.2125000000003</v>
      </c>
      <c r="G36" s="9">
        <f>('Composite Stats'!$E36+'Composite Stats'!$D36)/2*B36*C36</f>
        <v>1898.8750000000007</v>
      </c>
      <c r="H36" s="9">
        <v>6</v>
      </c>
      <c r="I36" s="9">
        <f>('Composite Stats'!$B36+'Composite Stats'!$C36)/2/$H36</f>
        <v>393.66666666666669</v>
      </c>
      <c r="J36" s="9">
        <f>('Composite Stats'!$B36+'Composite Stats'!$C36)/2/$H36*1.5</f>
        <v>590.5</v>
      </c>
      <c r="K36" s="9">
        <f>('Composite Stats'!$B36+'Composite Stats'!$C36)/2/$H36</f>
        <v>393.66666666666669</v>
      </c>
      <c r="L36" s="9">
        <f>('Composite Stats'!$B36+'Composite Stats'!$C36)/2/$H36*1.5</f>
        <v>590.5</v>
      </c>
      <c r="M36" s="22">
        <f>'Base Stat Progression'!N38+'Item Stat Progression'!N46</f>
        <v>49.800000000000004</v>
      </c>
    </row>
    <row r="37" spans="1:13" s="10" customFormat="1" x14ac:dyDescent="0.25">
      <c r="A37" s="10">
        <v>35</v>
      </c>
      <c r="B37" s="26">
        <v>3</v>
      </c>
      <c r="C37" s="4">
        <v>5</v>
      </c>
      <c r="D37" s="26">
        <v>3.5</v>
      </c>
      <c r="E37" s="8">
        <f>G37/(('Composite Stats'!G37+'Composite Stats'!F37)/2)/D37</f>
        <v>2.9125196437925633</v>
      </c>
      <c r="F37" s="9">
        <f>('Composite Stats'!$E37+'Composite Stats'!$D37)/2*$B37*$C37*0.7</f>
        <v>1634.6400000000003</v>
      </c>
      <c r="G37" s="9">
        <f>('Composite Stats'!$E37+'Composite Stats'!$D37)/2*B37*C37</f>
        <v>2335.2000000000007</v>
      </c>
      <c r="H37" s="22">
        <v>5</v>
      </c>
      <c r="I37" s="9">
        <f>('Composite Stats'!$B37+'Composite Stats'!$C37)/2/$H37</f>
        <v>485.2</v>
      </c>
      <c r="J37" s="9">
        <f>('Composite Stats'!$B37+'Composite Stats'!$C37)/2/$H37*1.5</f>
        <v>727.8</v>
      </c>
      <c r="K37" s="9">
        <f>('Composite Stats'!$B37+'Composite Stats'!$C37)/2/$H37</f>
        <v>485.2</v>
      </c>
      <c r="L37" s="9">
        <f>('Composite Stats'!$B37+'Composite Stats'!$C37)/2/$H37*1.5</f>
        <v>727.8</v>
      </c>
      <c r="M37" s="22">
        <f>'Base Stat Progression'!N39+'Item Stat Progression'!N47</f>
        <v>50.400000000000006</v>
      </c>
    </row>
    <row r="38" spans="1:13" s="10" customFormat="1" x14ac:dyDescent="0.25">
      <c r="A38" s="10">
        <v>36</v>
      </c>
      <c r="B38" s="26">
        <v>3</v>
      </c>
      <c r="C38" s="4">
        <v>5</v>
      </c>
      <c r="D38" s="26">
        <v>3.5</v>
      </c>
      <c r="E38" s="8">
        <f>G38/(('Composite Stats'!G38+'Composite Stats'!F38)/2)/D38</f>
        <v>2.9085215699388947</v>
      </c>
      <c r="F38" s="9">
        <f>('Composite Stats'!$E38+'Composite Stats'!$D38)/2*$B38*$C38*0.7</f>
        <v>1674.2250000000006</v>
      </c>
      <c r="G38" s="9">
        <f>('Composite Stats'!$E38+'Composite Stats'!$D38)/2*B38*C38</f>
        <v>2391.7500000000009</v>
      </c>
      <c r="H38" s="22">
        <v>5</v>
      </c>
      <c r="I38" s="9">
        <f>('Composite Stats'!$B38+'Composite Stats'!$C38)/2/$H38</f>
        <v>498</v>
      </c>
      <c r="J38" s="9">
        <f>('Composite Stats'!$B38+'Composite Stats'!$C38)/2/$H38*1.5</f>
        <v>747</v>
      </c>
      <c r="K38" s="9">
        <f>('Composite Stats'!$B38+'Composite Stats'!$C38)/2/$H38</f>
        <v>498</v>
      </c>
      <c r="L38" s="9">
        <f>('Composite Stats'!$B38+'Composite Stats'!$C38)/2/$H38*1.5</f>
        <v>747</v>
      </c>
      <c r="M38" s="22">
        <f>'Base Stat Progression'!N40+'Item Stat Progression'!N48</f>
        <v>51.000000000000007</v>
      </c>
    </row>
    <row r="39" spans="1:13" s="10" customFormat="1" x14ac:dyDescent="0.25">
      <c r="A39" s="10">
        <v>37</v>
      </c>
      <c r="B39" s="26">
        <v>3</v>
      </c>
      <c r="C39" s="4">
        <v>5</v>
      </c>
      <c r="D39" s="26">
        <v>3.5</v>
      </c>
      <c r="E39" s="8">
        <f>G39/(('Composite Stats'!G39+'Composite Stats'!F39)/2)/D39</f>
        <v>2.9047184026006403</v>
      </c>
      <c r="F39" s="9">
        <f>('Composite Stats'!$E39+'Composite Stats'!$D39)/2*$B39*$C39*0.7</f>
        <v>1713.8100000000006</v>
      </c>
      <c r="G39" s="9">
        <f>('Composite Stats'!$E39+'Composite Stats'!$D39)/2*B39*C39</f>
        <v>2448.3000000000011</v>
      </c>
      <c r="H39" s="22">
        <v>5</v>
      </c>
      <c r="I39" s="9">
        <f>('Composite Stats'!$B39+'Composite Stats'!$C39)/2/$H39</f>
        <v>510.8</v>
      </c>
      <c r="J39" s="9">
        <f>('Composite Stats'!$B39+'Composite Stats'!$C39)/2/$H39*1.5</f>
        <v>766.2</v>
      </c>
      <c r="K39" s="9">
        <f>('Composite Stats'!$B39+'Composite Stats'!$C39)/2/$H39</f>
        <v>510.8</v>
      </c>
      <c r="L39" s="9">
        <f>('Composite Stats'!$B39+'Composite Stats'!$C39)/2/$H39*1.5</f>
        <v>766.2</v>
      </c>
      <c r="M39" s="22">
        <f>'Base Stat Progression'!N41+'Item Stat Progression'!N49</f>
        <v>51.600000000000009</v>
      </c>
    </row>
    <row r="40" spans="1:13" s="10" customFormat="1" x14ac:dyDescent="0.25">
      <c r="A40" s="10">
        <v>38</v>
      </c>
      <c r="B40" s="26">
        <v>3</v>
      </c>
      <c r="C40" s="4">
        <v>5</v>
      </c>
      <c r="D40" s="26">
        <v>3.5</v>
      </c>
      <c r="E40" s="8">
        <f>G40/(('Composite Stats'!G40+'Composite Stats'!F40)/2)/D40</f>
        <v>2.9010962283490582</v>
      </c>
      <c r="F40" s="9">
        <f>('Composite Stats'!$E40+'Composite Stats'!$D40)/2*$B40*$C40*0.7</f>
        <v>1753.3950000000004</v>
      </c>
      <c r="G40" s="9">
        <f>('Composite Stats'!$E40+'Composite Stats'!$D40)/2*B40*C40</f>
        <v>2504.8500000000008</v>
      </c>
      <c r="H40" s="22">
        <v>5</v>
      </c>
      <c r="I40" s="9">
        <f>('Composite Stats'!$B40+'Composite Stats'!$C40)/2/$H40</f>
        <v>523.6</v>
      </c>
      <c r="J40" s="9">
        <f>('Composite Stats'!$B40+'Composite Stats'!$C40)/2/$H40*1.5</f>
        <v>785.40000000000009</v>
      </c>
      <c r="K40" s="9">
        <f>('Composite Stats'!$B40+'Composite Stats'!$C40)/2/$H40</f>
        <v>523.6</v>
      </c>
      <c r="L40" s="9">
        <f>('Composite Stats'!$B40+'Composite Stats'!$C40)/2/$H40*1.5</f>
        <v>785.40000000000009</v>
      </c>
      <c r="M40" s="22">
        <f>'Base Stat Progression'!N42+'Item Stat Progression'!N50</f>
        <v>52.20000000000001</v>
      </c>
    </row>
    <row r="41" spans="1:13" s="10" customFormat="1" x14ac:dyDescent="0.25">
      <c r="A41" s="10">
        <v>39</v>
      </c>
      <c r="B41" s="26">
        <v>3</v>
      </c>
      <c r="C41" s="4">
        <v>5</v>
      </c>
      <c r="D41" s="26">
        <v>3.5</v>
      </c>
      <c r="E41" s="8">
        <f>G41/(('Composite Stats'!G41+'Composite Stats'!F41)/2)/D41</f>
        <v>2.8976424272591541</v>
      </c>
      <c r="F41" s="9">
        <f>('Composite Stats'!$E41+'Composite Stats'!$D41)/2*$B41*$C41*0.7</f>
        <v>1792.9800000000005</v>
      </c>
      <c r="G41" s="9">
        <f>('Composite Stats'!$E41+'Composite Stats'!$D41)/2*B41*C41</f>
        <v>2561.400000000001</v>
      </c>
      <c r="H41" s="22">
        <v>5</v>
      </c>
      <c r="I41" s="9">
        <f>('Composite Stats'!$B41+'Composite Stats'!$C41)/2/$H41</f>
        <v>536.4</v>
      </c>
      <c r="J41" s="9">
        <f>('Composite Stats'!$B41+'Composite Stats'!$C41)/2/$H41*1.5</f>
        <v>804.59999999999991</v>
      </c>
      <c r="K41" s="9">
        <f>('Composite Stats'!$B41+'Composite Stats'!$C41)/2/$H41</f>
        <v>536.4</v>
      </c>
      <c r="L41" s="9">
        <f>('Composite Stats'!$B41+'Composite Stats'!$C41)/2/$H41*1.5</f>
        <v>804.59999999999991</v>
      </c>
      <c r="M41" s="22">
        <f>'Base Stat Progression'!N43+'Item Stat Progression'!N51</f>
        <v>52.800000000000011</v>
      </c>
    </row>
    <row r="42" spans="1:13" s="4" customFormat="1" x14ac:dyDescent="0.25">
      <c r="A42" s="4">
        <v>40</v>
      </c>
      <c r="B42" s="26">
        <v>3</v>
      </c>
      <c r="C42" s="4">
        <v>6</v>
      </c>
      <c r="D42" s="26">
        <v>4</v>
      </c>
      <c r="E42" s="8">
        <f>G42/(('Composite Stats'!G42+'Composite Stats'!F42)/2)/D42</f>
        <v>3.0390628023062369</v>
      </c>
      <c r="F42" s="9">
        <f>('Composite Stats'!$E42+'Composite Stats'!$D42)/2*$B42*$C42*0.7</f>
        <v>2199.0780000000009</v>
      </c>
      <c r="G42" s="9">
        <f>('Composite Stats'!$E42+'Composite Stats'!$D42)/2*B42*C42</f>
        <v>3141.5400000000018</v>
      </c>
      <c r="H42" s="22">
        <v>5</v>
      </c>
      <c r="I42" s="9">
        <f>('Composite Stats'!$B42+'Composite Stats'!$C42)/2/$H42</f>
        <v>549.20000000000005</v>
      </c>
      <c r="J42" s="9">
        <f>('Composite Stats'!$B42+'Composite Stats'!$C42)/2/$H42*1.5</f>
        <v>823.80000000000007</v>
      </c>
      <c r="K42" s="9">
        <f>('Composite Stats'!$B42+'Composite Stats'!$C42)/2/$H42</f>
        <v>549.20000000000005</v>
      </c>
      <c r="L42" s="9">
        <f>('Composite Stats'!$B42+'Composite Stats'!$C42)/2/$H42*1.5</f>
        <v>823.80000000000007</v>
      </c>
      <c r="M42" s="9">
        <f>'Base Stat Progression'!N44+'Item Stat Progression'!N52</f>
        <v>53.400000000000013</v>
      </c>
    </row>
    <row r="43" spans="1:13" s="10" customFormat="1" x14ac:dyDescent="0.25">
      <c r="A43" s="10">
        <v>41</v>
      </c>
      <c r="B43" s="26">
        <v>3</v>
      </c>
      <c r="C43" s="4">
        <v>6</v>
      </c>
      <c r="D43" s="26">
        <v>4</v>
      </c>
      <c r="E43" s="8">
        <f>G43/(('Composite Stats'!G43+'Composite Stats'!F43)/2)/D43</f>
        <v>3.0357548240635666</v>
      </c>
      <c r="F43" s="9">
        <f>('Composite Stats'!$E43+'Composite Stats'!$D43)/2*$B43*$C43*0.7</f>
        <v>2246.5800000000008</v>
      </c>
      <c r="G43" s="9">
        <f>('Composite Stats'!$E43+'Composite Stats'!$D43)/2*B43*C43</f>
        <v>3209.4000000000015</v>
      </c>
      <c r="H43" s="22">
        <v>5</v>
      </c>
      <c r="I43" s="9">
        <f>('Composite Stats'!$B43+'Composite Stats'!$C43)/2/$H43</f>
        <v>561.99999999999989</v>
      </c>
      <c r="J43" s="9">
        <f>('Composite Stats'!$B43+'Composite Stats'!$C43)/2/$H43*1.5</f>
        <v>842.99999999999977</v>
      </c>
      <c r="K43" s="9">
        <f>('Composite Stats'!$B43+'Composite Stats'!$C43)/2/$H43</f>
        <v>561.99999999999989</v>
      </c>
      <c r="L43" s="9">
        <f>('Composite Stats'!$B43+'Composite Stats'!$C43)/2/$H43*1.5</f>
        <v>842.99999999999977</v>
      </c>
      <c r="M43" s="22">
        <f>'Base Stat Progression'!N45+'Item Stat Progression'!N53</f>
        <v>54.000000000000014</v>
      </c>
    </row>
    <row r="44" spans="1:13" s="10" customFormat="1" x14ac:dyDescent="0.25">
      <c r="A44" s="10">
        <v>42</v>
      </c>
      <c r="B44" s="26">
        <v>3</v>
      </c>
      <c r="C44" s="4">
        <v>6</v>
      </c>
      <c r="D44" s="26">
        <v>4</v>
      </c>
      <c r="E44" s="8">
        <f>G44/(('Composite Stats'!G44+'Composite Stats'!F44)/2)/D44</f>
        <v>3.032590591109305</v>
      </c>
      <c r="F44" s="9">
        <f>('Composite Stats'!$E44+'Composite Stats'!$D44)/2*$B44*$C44*0.7</f>
        <v>2294.0820000000008</v>
      </c>
      <c r="G44" s="9">
        <f>('Composite Stats'!$E44+'Composite Stats'!$D44)/2*B44*C44</f>
        <v>3277.2600000000016</v>
      </c>
      <c r="H44" s="22">
        <v>5</v>
      </c>
      <c r="I44" s="9">
        <f>('Composite Stats'!$B44+'Composite Stats'!$C44)/2/$H44</f>
        <v>574.79999999999995</v>
      </c>
      <c r="J44" s="9">
        <f>('Composite Stats'!$B44+'Composite Stats'!$C44)/2/$H44*1.5</f>
        <v>862.19999999999993</v>
      </c>
      <c r="K44" s="9">
        <f>('Composite Stats'!$B44+'Composite Stats'!$C44)/2/$H44</f>
        <v>574.79999999999995</v>
      </c>
      <c r="L44" s="9">
        <f>('Composite Stats'!$B44+'Composite Stats'!$C44)/2/$H44*1.5</f>
        <v>862.19999999999993</v>
      </c>
      <c r="M44" s="22">
        <f>'Base Stat Progression'!N46+'Item Stat Progression'!N54</f>
        <v>54.600000000000016</v>
      </c>
    </row>
    <row r="45" spans="1:13" s="10" customFormat="1" x14ac:dyDescent="0.25">
      <c r="A45" s="10">
        <v>43</v>
      </c>
      <c r="B45" s="26">
        <v>3</v>
      </c>
      <c r="C45" s="4">
        <v>6</v>
      </c>
      <c r="D45" s="26">
        <v>4</v>
      </c>
      <c r="E45" s="8">
        <f>G45/(('Composite Stats'!G45+'Composite Stats'!F45)/2)/D45</f>
        <v>3.0295609331980899</v>
      </c>
      <c r="F45" s="9">
        <f>('Composite Stats'!$E45+'Composite Stats'!$D45)/2*$B45*$C45*0.7</f>
        <v>2341.5840000000007</v>
      </c>
      <c r="G45" s="9">
        <f>('Composite Stats'!$E45+'Composite Stats'!$D45)/2*B45*C45</f>
        <v>3345.1200000000013</v>
      </c>
      <c r="H45" s="22">
        <v>5</v>
      </c>
      <c r="I45" s="9">
        <f>('Composite Stats'!$B45+'Composite Stats'!$C45)/2/$H45</f>
        <v>587.59999999999991</v>
      </c>
      <c r="J45" s="9">
        <f>('Composite Stats'!$B45+'Composite Stats'!$C45)/2/$H45*1.5</f>
        <v>881.39999999999986</v>
      </c>
      <c r="K45" s="9">
        <f>('Composite Stats'!$B45+'Composite Stats'!$C45)/2/$H45</f>
        <v>587.59999999999991</v>
      </c>
      <c r="L45" s="9">
        <f>('Composite Stats'!$B45+'Composite Stats'!$C45)/2/$H45*1.5</f>
        <v>881.39999999999986</v>
      </c>
      <c r="M45" s="22">
        <f>'Base Stat Progression'!N47+'Item Stat Progression'!N55</f>
        <v>55.200000000000017</v>
      </c>
    </row>
    <row r="46" spans="1:13" s="10" customFormat="1" x14ac:dyDescent="0.25">
      <c r="A46" s="10">
        <v>44</v>
      </c>
      <c r="B46" s="26">
        <v>3</v>
      </c>
      <c r="C46" s="4">
        <v>6</v>
      </c>
      <c r="D46" s="26">
        <v>4</v>
      </c>
      <c r="E46" s="8">
        <f>G46/(('Composite Stats'!G46+'Composite Stats'!F46)/2)/D46</f>
        <v>3.0266574438650662</v>
      </c>
      <c r="F46" s="9">
        <f>('Composite Stats'!$E46+'Composite Stats'!$D46)/2*$B46*$C46*0.7</f>
        <v>2389.0860000000007</v>
      </c>
      <c r="G46" s="9">
        <f>('Composite Stats'!$E46+'Composite Stats'!$D46)/2*B46*C46</f>
        <v>3412.9800000000014</v>
      </c>
      <c r="H46" s="22">
        <v>5</v>
      </c>
      <c r="I46" s="9">
        <f>('Composite Stats'!$B46+'Composite Stats'!$C46)/2/$H46</f>
        <v>600.4</v>
      </c>
      <c r="J46" s="9">
        <f>('Composite Stats'!$B46+'Composite Stats'!$C46)/2/$H46*1.5</f>
        <v>900.59999999999991</v>
      </c>
      <c r="K46" s="9">
        <f>('Composite Stats'!$B46+'Composite Stats'!$C46)/2/$H46</f>
        <v>600.4</v>
      </c>
      <c r="L46" s="9">
        <f>('Composite Stats'!$B46+'Composite Stats'!$C46)/2/$H46*1.5</f>
        <v>900.59999999999991</v>
      </c>
      <c r="M46" s="22">
        <f>'Base Stat Progression'!N48+'Item Stat Progression'!N56</f>
        <v>55.800000000000018</v>
      </c>
    </row>
    <row r="47" spans="1:13" s="10" customFormat="1" x14ac:dyDescent="0.25">
      <c r="A47" s="10">
        <v>45</v>
      </c>
      <c r="B47" s="26">
        <v>3</v>
      </c>
      <c r="C47" s="4">
        <v>6</v>
      </c>
      <c r="D47" s="26">
        <v>4.5</v>
      </c>
      <c r="E47" s="8">
        <f>G47/(('Composite Stats'!G47+'Composite Stats'!F47)/2)/D47</f>
        <v>2.6878865800264111</v>
      </c>
      <c r="F47" s="9">
        <f>('Composite Stats'!$E47+'Composite Stats'!$D47)/2*$B47*$C47*0.7</f>
        <v>2436.5880000000006</v>
      </c>
      <c r="G47" s="9">
        <f>('Composite Stats'!$E47+'Composite Stats'!$D47)/2*B47*C47</f>
        <v>3480.8400000000011</v>
      </c>
      <c r="H47" s="22">
        <v>5</v>
      </c>
      <c r="I47" s="9">
        <f>('Composite Stats'!$B47+'Composite Stats'!$C47)/2/$H47</f>
        <v>613.19999999999993</v>
      </c>
      <c r="J47" s="9">
        <f>('Composite Stats'!$B47+'Composite Stats'!$C47)/2/$H47*1.5</f>
        <v>919.8</v>
      </c>
      <c r="K47" s="9">
        <f>('Composite Stats'!$B47+'Composite Stats'!$C47)/2/$H47</f>
        <v>613.19999999999993</v>
      </c>
      <c r="L47" s="9">
        <f>('Composite Stats'!$B47+'Composite Stats'!$C47)/2/$H47*1.5</f>
        <v>919.8</v>
      </c>
      <c r="M47" s="22">
        <f>'Base Stat Progression'!N49+'Item Stat Progression'!N57</f>
        <v>56.40000000000002</v>
      </c>
    </row>
    <row r="48" spans="1:13" s="10" customFormat="1" x14ac:dyDescent="0.25">
      <c r="A48" s="10">
        <v>46</v>
      </c>
      <c r="B48" s="26">
        <v>3</v>
      </c>
      <c r="C48" s="4">
        <v>6</v>
      </c>
      <c r="D48" s="26">
        <v>4.5</v>
      </c>
      <c r="E48" s="8">
        <f>G48/(('Composite Stats'!G48+'Composite Stats'!F48)/2)/D48</f>
        <v>2.6855099608377349</v>
      </c>
      <c r="F48" s="9">
        <f>('Composite Stats'!$E48+'Composite Stats'!$D48)/2*$B48*$C48*0.7</f>
        <v>2484.0900000000011</v>
      </c>
      <c r="G48" s="9">
        <f>('Composite Stats'!$E48+'Composite Stats'!$D48)/2*B48*C48</f>
        <v>3548.7000000000016</v>
      </c>
      <c r="H48" s="22">
        <v>5</v>
      </c>
      <c r="I48" s="9">
        <f>('Composite Stats'!$B48+'Composite Stats'!$C48)/2/$H48</f>
        <v>625.99999999999989</v>
      </c>
      <c r="J48" s="9">
        <f>('Composite Stats'!$B48+'Composite Stats'!$C48)/2/$H48*1.5</f>
        <v>938.99999999999977</v>
      </c>
      <c r="K48" s="9">
        <f>('Composite Stats'!$B48+'Composite Stats'!$C48)/2/$H48</f>
        <v>625.99999999999989</v>
      </c>
      <c r="L48" s="9">
        <f>('Composite Stats'!$B48+'Composite Stats'!$C48)/2/$H48*1.5</f>
        <v>938.99999999999977</v>
      </c>
      <c r="M48" s="22">
        <f>'Base Stat Progression'!N50+'Item Stat Progression'!N58</f>
        <v>57.000000000000021</v>
      </c>
    </row>
    <row r="49" spans="1:13" s="10" customFormat="1" x14ac:dyDescent="0.25">
      <c r="A49" s="10">
        <v>47</v>
      </c>
      <c r="B49" s="26">
        <v>3</v>
      </c>
      <c r="C49" s="4">
        <v>6</v>
      </c>
      <c r="D49" s="26">
        <v>4.5</v>
      </c>
      <c r="E49" s="8">
        <f>G49/(('Composite Stats'!G49+'Composite Stats'!F49)/2)/D49</f>
        <v>2.683226495726498</v>
      </c>
      <c r="F49" s="9">
        <f>('Composite Stats'!$E49+'Composite Stats'!$D49)/2*$B49*$C49*0.7</f>
        <v>2531.5920000000006</v>
      </c>
      <c r="G49" s="9">
        <f>('Composite Stats'!$E49+'Composite Stats'!$D49)/2*B49*C49</f>
        <v>3616.5600000000013</v>
      </c>
      <c r="H49" s="22">
        <v>5</v>
      </c>
      <c r="I49" s="9">
        <f>('Composite Stats'!$B49+'Composite Stats'!$C49)/2/$H49</f>
        <v>638.79999999999984</v>
      </c>
      <c r="J49" s="9">
        <f>('Composite Stats'!$B49+'Composite Stats'!$C49)/2/$H49*1.5</f>
        <v>958.19999999999982</v>
      </c>
      <c r="K49" s="9">
        <f>('Composite Stats'!$B49+'Composite Stats'!$C49)/2/$H49</f>
        <v>638.79999999999984</v>
      </c>
      <c r="L49" s="9">
        <f>('Composite Stats'!$B49+'Composite Stats'!$C49)/2/$H49*1.5</f>
        <v>958.19999999999982</v>
      </c>
      <c r="M49" s="22">
        <f>'Base Stat Progression'!N51+'Item Stat Progression'!N59</f>
        <v>57.600000000000023</v>
      </c>
    </row>
    <row r="50" spans="1:13" s="10" customFormat="1" x14ac:dyDescent="0.25">
      <c r="A50" s="10">
        <v>48</v>
      </c>
      <c r="B50" s="26">
        <v>3</v>
      </c>
      <c r="C50" s="4">
        <v>6</v>
      </c>
      <c r="D50" s="26">
        <v>4.5</v>
      </c>
      <c r="E50" s="8">
        <f>G50/(('Composite Stats'!G50+'Composite Stats'!F50)/2)/D50</f>
        <v>2.6810308130587153</v>
      </c>
      <c r="F50" s="9">
        <f>('Composite Stats'!$E50+'Composite Stats'!$D50)/2*$B50*$C50*0.7</f>
        <v>2579.0940000000014</v>
      </c>
      <c r="G50" s="9">
        <f>('Composite Stats'!$E50+'Composite Stats'!$D50)/2*B50*C50</f>
        <v>3684.4200000000023</v>
      </c>
      <c r="H50" s="22">
        <v>5</v>
      </c>
      <c r="I50" s="9">
        <f>('Composite Stats'!$B50+'Composite Stats'!$C50)/2/$H50</f>
        <v>651.59999999999991</v>
      </c>
      <c r="J50" s="9">
        <f>('Composite Stats'!$B50+'Composite Stats'!$C50)/2/$H50*1.5</f>
        <v>977.39999999999986</v>
      </c>
      <c r="K50" s="9">
        <f>('Composite Stats'!$B50+'Composite Stats'!$C50)/2/$H50</f>
        <v>651.59999999999991</v>
      </c>
      <c r="L50" s="9">
        <f>('Composite Stats'!$B50+'Composite Stats'!$C50)/2/$H50*1.5</f>
        <v>977.39999999999986</v>
      </c>
      <c r="M50" s="22">
        <f>'Base Stat Progression'!N52+'Item Stat Progression'!N60</f>
        <v>58.200000000000024</v>
      </c>
    </row>
    <row r="51" spans="1:13" s="10" customFormat="1" x14ac:dyDescent="0.25">
      <c r="A51" s="10">
        <v>49</v>
      </c>
      <c r="B51" s="26">
        <v>3</v>
      </c>
      <c r="C51" s="4">
        <v>6</v>
      </c>
      <c r="D51" s="26">
        <v>4.5</v>
      </c>
      <c r="E51" s="8">
        <f>G51/(('Composite Stats'!G51+'Composite Stats'!F51)/2)/D51</f>
        <v>2.6789179464113633</v>
      </c>
      <c r="F51" s="9">
        <f>('Composite Stats'!$E51+'Composite Stats'!$D51)/2*$B51*$C51*0.7</f>
        <v>2626.5960000000014</v>
      </c>
      <c r="G51" s="9">
        <f>('Composite Stats'!$E51+'Composite Stats'!$D51)/2*B51*C51</f>
        <v>3752.280000000002</v>
      </c>
      <c r="H51" s="22">
        <v>5</v>
      </c>
      <c r="I51" s="9">
        <f>('Composite Stats'!$B51+'Composite Stats'!$C51)/2/$H51</f>
        <v>664.39999999999986</v>
      </c>
      <c r="J51" s="9">
        <f>('Composite Stats'!$B51+'Composite Stats'!$C51)/2/$H51*1.5</f>
        <v>996.5999999999998</v>
      </c>
      <c r="K51" s="9">
        <f>('Composite Stats'!$B51+'Composite Stats'!$C51)/2/$H51</f>
        <v>664.39999999999986</v>
      </c>
      <c r="L51" s="9">
        <f>('Composite Stats'!$B51+'Composite Stats'!$C51)/2/$H51*1.5</f>
        <v>996.5999999999998</v>
      </c>
      <c r="M51" s="22">
        <f>'Base Stat Progression'!N53+'Item Stat Progression'!N61</f>
        <v>58.800000000000026</v>
      </c>
    </row>
    <row r="52" spans="1:13" s="10" customFormat="1" x14ac:dyDescent="0.25">
      <c r="A52" s="10">
        <v>50</v>
      </c>
      <c r="B52" s="26">
        <v>3</v>
      </c>
      <c r="C52" s="4">
        <v>6</v>
      </c>
      <c r="D52" s="26">
        <v>4.5</v>
      </c>
      <c r="E52" s="8">
        <f>G52/(('Composite Stats'!G52+'Composite Stats'!F52)/2)/D52</f>
        <v>2.6768832970706051</v>
      </c>
      <c r="F52" s="9">
        <f>('Composite Stats'!$E52+'Composite Stats'!$D52)/2*$B52*$C52*0.7</f>
        <v>2674.0980000000009</v>
      </c>
      <c r="G52" s="9">
        <f>('Composite Stats'!$E52+'Composite Stats'!$D52)/2*B52*C52</f>
        <v>3820.1400000000017</v>
      </c>
      <c r="H52" s="22">
        <v>5</v>
      </c>
      <c r="I52" s="9">
        <f>('Composite Stats'!$B52+'Composite Stats'!$C52)/2/$H52</f>
        <v>677.19999999999982</v>
      </c>
      <c r="J52" s="9">
        <f>('Composite Stats'!$B52+'Composite Stats'!$C52)/2/$H52*1.5</f>
        <v>1015.7999999999997</v>
      </c>
      <c r="K52" s="9">
        <f>('Composite Stats'!$B52+'Composite Stats'!$C52)/2/$H52</f>
        <v>677.19999999999982</v>
      </c>
      <c r="L52" s="9">
        <f>('Composite Stats'!$B52+'Composite Stats'!$C52)/2/$H52*1.5</f>
        <v>1015.7999999999997</v>
      </c>
      <c r="M52" s="22">
        <f>'Base Stat Progression'!N54+'Item Stat Progression'!N62</f>
        <v>59.400000000000027</v>
      </c>
    </row>
    <row r="53" spans="1:13" s="4" customFormat="1" x14ac:dyDescent="0.25">
      <c r="A53" s="4">
        <v>51</v>
      </c>
      <c r="B53" s="26">
        <v>3</v>
      </c>
      <c r="C53" s="4">
        <v>7</v>
      </c>
      <c r="D53" s="26">
        <v>4.5</v>
      </c>
      <c r="E53" s="8">
        <f>G53/(('Composite Stats'!G53+'Composite Stats'!F53)/2)/D53</f>
        <v>3.1207430340557316</v>
      </c>
      <c r="F53" s="9">
        <f>('Composite Stats'!$E53+'Composite Stats'!$D53)/2*$B53*$C53*0.7</f>
        <v>3175.2000000000016</v>
      </c>
      <c r="G53" s="9">
        <f>('Composite Stats'!$E53+'Composite Stats'!$D53)/2*B53*C53</f>
        <v>4536.0000000000027</v>
      </c>
      <c r="H53" s="9">
        <v>4</v>
      </c>
      <c r="I53" s="9">
        <f>('Composite Stats'!$B53+'Composite Stats'!$C53)/2/$H53</f>
        <v>862.49999999999977</v>
      </c>
      <c r="J53" s="9">
        <f>('Composite Stats'!$B53+'Composite Stats'!$C53)/2/$H53*1.5</f>
        <v>1293.7499999999995</v>
      </c>
      <c r="K53" s="9">
        <f>('Composite Stats'!$B53+'Composite Stats'!$C53)/2/$H53</f>
        <v>862.49999999999977</v>
      </c>
      <c r="L53" s="9">
        <f>('Composite Stats'!$B53+'Composite Stats'!$C53)/2/$H53*1.5</f>
        <v>1293.7499999999995</v>
      </c>
      <c r="M53" s="9">
        <f>'Base Stat Progression'!N55+'Item Stat Progression'!N63</f>
        <v>60.000000000000028</v>
      </c>
    </row>
    <row r="54" spans="1:13" x14ac:dyDescent="0.25">
      <c r="F54" s="1"/>
      <c r="G54" s="1"/>
      <c r="H54" s="1"/>
      <c r="I54" s="1"/>
      <c r="J54" s="1"/>
      <c r="K54" s="1"/>
      <c r="L54" s="1"/>
      <c r="M54" s="1"/>
    </row>
  </sheetData>
  <mergeCells count="2">
    <mergeCell ref="F1:G1"/>
    <mergeCell ref="K1:L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Area Progression</vt:lpstr>
      <vt:lpstr>Base Stat Progression</vt:lpstr>
      <vt:lpstr>Item Stat Progression</vt:lpstr>
      <vt:lpstr>Composite Stats</vt:lpstr>
      <vt:lpstr>Enemy 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Polatrite</dc:creator>
  <cp:lastModifiedBy>Polatrite</cp:lastModifiedBy>
  <dcterms:created xsi:type="dcterms:W3CDTF">2015-12-17T20:10:55Z</dcterms:created>
  <dcterms:modified xsi:type="dcterms:W3CDTF">2015-12-20T02:11:14Z</dcterms:modified>
</cp:coreProperties>
</file>