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<sst xmlns="http://schemas.openxmlformats.org/spreadsheetml/2006/main" count="1000" uniqueCount="1000">
  <si>
    <t>82728   61150</t>
  </si>
  <si>
    <t>39850   94024</t>
  </si>
  <si>
    <t>24609   43406</t>
  </si>
  <si>
    <t>24964   98661</t>
  </si>
  <si>
    <t>16230   17299</t>
  </si>
  <si>
    <t>29827   43603</t>
  </si>
  <si>
    <t>52378   90132</t>
  </si>
  <si>
    <t>15961   90132</t>
  </si>
  <si>
    <t>48209   97422</t>
  </si>
  <si>
    <t>90738   75302</t>
  </si>
  <si>
    <t>50850   18024</t>
  </si>
  <si>
    <t>83479   94024</t>
  </si>
  <si>
    <t>91264   72109</t>
  </si>
  <si>
    <t>66553   64129</t>
  </si>
  <si>
    <t>39685   55155</t>
  </si>
  <si>
    <t>31946   67583</t>
  </si>
  <si>
    <t>39808   34091</t>
  </si>
  <si>
    <t>45133   43008</t>
  </si>
  <si>
    <t>57938   97422</t>
  </si>
  <si>
    <t>70650   78635</t>
  </si>
  <si>
    <t>40085   43526</t>
  </si>
  <si>
    <t>82147   44804</t>
  </si>
  <si>
    <t>48132   11603</t>
  </si>
  <si>
    <t>36805   26938</t>
  </si>
  <si>
    <t>95935   52745</t>
  </si>
  <si>
    <t>43007   59992</t>
  </si>
  <si>
    <t>64997   70247</t>
  </si>
  <si>
    <t>16361   24737</t>
  </si>
  <si>
    <t>77467   35575</t>
  </si>
  <si>
    <t>88430   84124</t>
  </si>
  <si>
    <t>40863   81976</t>
  </si>
  <si>
    <t>85989   33349</t>
  </si>
  <si>
    <t>64698   77416</t>
  </si>
  <si>
    <t>63392   63630</t>
  </si>
  <si>
    <t>32665   89542</t>
  </si>
  <si>
    <t>82943   39849</t>
  </si>
  <si>
    <t>91491   97422</t>
  </si>
  <si>
    <t>96858   17299</t>
  </si>
  <si>
    <t>88128   75447</t>
  </si>
  <si>
    <t>82315   83417</t>
  </si>
  <si>
    <t>12263   29681</t>
  </si>
  <si>
    <t>56902   35541</t>
  </si>
  <si>
    <t>16051   55031</t>
  </si>
  <si>
    <t>41613   70247</t>
  </si>
  <si>
    <t>48481   82123</t>
  </si>
  <si>
    <t>39670   89542</t>
  </si>
  <si>
    <t>31830   94024</t>
  </si>
  <si>
    <t>93702   46875</t>
  </si>
  <si>
    <t>27322   97674</t>
  </si>
  <si>
    <t>77697   38394</t>
  </si>
  <si>
    <t>12569   43603</t>
  </si>
  <si>
    <t>35225   13575</t>
  </si>
  <si>
    <t>59674   47405</t>
  </si>
  <si>
    <t>18319   89542</t>
  </si>
  <si>
    <t>88626   68373</t>
  </si>
  <si>
    <t>26170   74493</t>
  </si>
  <si>
    <t>70247   91908</t>
  </si>
  <si>
    <t>38965   28783</t>
  </si>
  <si>
    <t>52976   51470</t>
  </si>
  <si>
    <t>15339   80450</t>
  </si>
  <si>
    <t>72244   13084</t>
  </si>
  <si>
    <t>46476   91257</t>
  </si>
  <si>
    <t>11615   43109</t>
  </si>
  <si>
    <t>92556   35200</t>
  </si>
  <si>
    <t>30522   17599</t>
  </si>
  <si>
    <t>52667   55031</t>
  </si>
  <si>
    <t>61811   24081</t>
  </si>
  <si>
    <t>15611   55031</t>
  </si>
  <si>
    <t>31461   62239</t>
  </si>
  <si>
    <t>36424   16768</t>
  </si>
  <si>
    <t>92745   44773</t>
  </si>
  <si>
    <t>10246   50548</t>
  </si>
  <si>
    <t>86509   28934</t>
  </si>
  <si>
    <t>45418   78893</t>
  </si>
  <si>
    <t>45156   63696</t>
  </si>
  <si>
    <t>95535   55031</t>
  </si>
  <si>
    <t>16691   96423</t>
  </si>
  <si>
    <t>43778   43603</t>
  </si>
  <si>
    <t>71564   52518</t>
  </si>
  <si>
    <t>87002   81976</t>
  </si>
  <si>
    <t>94024   83359</t>
  </si>
  <si>
    <t>20893   60991</t>
  </si>
  <si>
    <t>62456   35753</t>
  </si>
  <si>
    <t>33024   85311</t>
  </si>
  <si>
    <t>66867   44981</t>
  </si>
  <si>
    <t>61522   43603</t>
  </si>
  <si>
    <t>16128   43603</t>
  </si>
  <si>
    <t>41863   94024</t>
  </si>
  <si>
    <t>88684   33301</t>
  </si>
  <si>
    <t>59882   95399</t>
  </si>
  <si>
    <t>70842   13159</t>
  </si>
  <si>
    <t>62709   16215</t>
  </si>
  <si>
    <t>16058   48454</t>
  </si>
  <si>
    <t>67232   35375</t>
  </si>
  <si>
    <t>62624   16768</t>
  </si>
  <si>
    <t>47204   53486</t>
  </si>
  <si>
    <t>81027   66508</t>
  </si>
  <si>
    <t>76530   49287</t>
  </si>
  <si>
    <t>25749   46116</t>
  </si>
  <si>
    <t>81620   45156</t>
  </si>
  <si>
    <t>71662   77019</t>
  </si>
  <si>
    <t>80092   68967</t>
  </si>
  <si>
    <t>19088   31955</t>
  </si>
  <si>
    <t>40308   81976</t>
  </si>
  <si>
    <t>39855   90825</t>
  </si>
  <si>
    <t>93549   88660</t>
  </si>
  <si>
    <t>71622   81450</t>
  </si>
  <si>
    <t>64422   30851</t>
  </si>
  <si>
    <t>43828   60702</t>
  </si>
  <si>
    <t>77801   90810</t>
  </si>
  <si>
    <t>13925   91184</t>
  </si>
  <si>
    <t>51830   83830</t>
  </si>
  <si>
    <t>12507   26391</t>
  </si>
  <si>
    <t>50014   45156</t>
  </si>
  <si>
    <t>56843   97422</t>
  </si>
  <si>
    <t>57063   17118</t>
  </si>
  <si>
    <t>37260   38582</t>
  </si>
  <si>
    <t>94363   18325</t>
  </si>
  <si>
    <t>58862   23200</t>
  </si>
  <si>
    <t>57703   82014</t>
  </si>
  <si>
    <t>33084   64836</t>
  </si>
  <si>
    <t>51041   69435</t>
  </si>
  <si>
    <t>97254   51941</t>
  </si>
  <si>
    <t>35644   43603</t>
  </si>
  <si>
    <t>18669   57530</t>
  </si>
  <si>
    <t>56890   23054</t>
  </si>
  <si>
    <t>31788   80735</t>
  </si>
  <si>
    <t>54517   89542</t>
  </si>
  <si>
    <t>52172   29681</t>
  </si>
  <si>
    <t>50286   17299</t>
  </si>
  <si>
    <t>96866   94024</t>
  </si>
  <si>
    <t>56782   91820</t>
  </si>
  <si>
    <t>25469   18254</t>
  </si>
  <si>
    <t>33882   20182</t>
  </si>
  <si>
    <t>56421   31746</t>
  </si>
  <si>
    <t>91215   40070</t>
  </si>
  <si>
    <t>83847   64836</t>
  </si>
  <si>
    <t>62253   94024</t>
  </si>
  <si>
    <t>94121   60848</t>
  </si>
  <si>
    <t>98477   21613</t>
  </si>
  <si>
    <t>37590   85421</t>
  </si>
  <si>
    <t>25770   14916</t>
  </si>
  <si>
    <t>59401   59921</t>
  </si>
  <si>
    <t>73382   51470</t>
  </si>
  <si>
    <t>58149   62768</t>
  </si>
  <si>
    <t>54118   22482</t>
  </si>
  <si>
    <t>59395   59921</t>
  </si>
  <si>
    <t>63746   81450</t>
  </si>
  <si>
    <t>94883   13575</t>
  </si>
  <si>
    <t>50314   29681</t>
  </si>
  <si>
    <t>93858   82015</t>
  </si>
  <si>
    <t>27751   54143</t>
  </si>
  <si>
    <t>26917   35753</t>
  </si>
  <si>
    <t>81996   23054</t>
  </si>
  <si>
    <t>71969   93265</t>
  </si>
  <si>
    <t>30553   20135</t>
  </si>
  <si>
    <t>77288   83737</t>
  </si>
  <si>
    <t>79468   95847</t>
  </si>
  <si>
    <t>30637   31173</t>
  </si>
  <si>
    <t>57832   95779</t>
  </si>
  <si>
    <t>29795   13575</t>
  </si>
  <si>
    <t>71371   94024</t>
  </si>
  <si>
    <t>27972   69030</t>
  </si>
  <si>
    <t>43433   55031</t>
  </si>
  <si>
    <t>45878   97422</t>
  </si>
  <si>
    <t>74042   95825</t>
  </si>
  <si>
    <t>38197   69071</t>
  </si>
  <si>
    <t>63067   45758</t>
  </si>
  <si>
    <t>76552   65255</t>
  </si>
  <si>
    <t>86156   64724</t>
  </si>
  <si>
    <t>19492   46293</t>
  </si>
  <si>
    <t>52089   69521</t>
  </si>
  <si>
    <t>66789   34079</t>
  </si>
  <si>
    <t>82613   42340</t>
  </si>
  <si>
    <t>20542   18205</t>
  </si>
  <si>
    <t>22143   14916</t>
  </si>
  <si>
    <t>73968   89542</t>
  </si>
  <si>
    <t>40335   45290</t>
  </si>
  <si>
    <t>92711   51470</t>
  </si>
  <si>
    <t>19146   94024</t>
  </si>
  <si>
    <t>53047   13284</t>
  </si>
  <si>
    <t>49843   25804</t>
  </si>
  <si>
    <t>96430   95399</t>
  </si>
  <si>
    <t>98633   90132</t>
  </si>
  <si>
    <t>50516   43603</t>
  </si>
  <si>
    <t>23379   25467</t>
  </si>
  <si>
    <t>35212   73008</t>
  </si>
  <si>
    <t>22440   61796</t>
  </si>
  <si>
    <t>51478   40724</t>
  </si>
  <si>
    <t>81249   43603</t>
  </si>
  <si>
    <t>53260   51470</t>
  </si>
  <si>
    <t>83243   59921</t>
  </si>
  <si>
    <t>92917   90132</t>
  </si>
  <si>
    <t>53224   95399</t>
  </si>
  <si>
    <t>83043   51275</t>
  </si>
  <si>
    <t>79555   63244</t>
  </si>
  <si>
    <t>70751   64836</t>
  </si>
  <si>
    <t>84246   97100</t>
  </si>
  <si>
    <t>46769   16885</t>
  </si>
  <si>
    <t>59806   13284</t>
  </si>
  <si>
    <t>20614   60848</t>
  </si>
  <si>
    <t>81232   23902</t>
  </si>
  <si>
    <t>59959   16768</t>
  </si>
  <si>
    <t>37902   14331</t>
  </si>
  <si>
    <t>29562   55031</t>
  </si>
  <si>
    <t>52097   81976</t>
  </si>
  <si>
    <t>24953   58343</t>
  </si>
  <si>
    <t>17261   55031</t>
  </si>
  <si>
    <t>54502   99896</t>
  </si>
  <si>
    <t>96242   48343</t>
  </si>
  <si>
    <t>37556   81450</t>
  </si>
  <si>
    <t>18272   60848</t>
  </si>
  <si>
    <t>66670   19012</t>
  </si>
  <si>
    <t>83198   80333</t>
  </si>
  <si>
    <t>23519   95399</t>
  </si>
  <si>
    <t>17886   38271</t>
  </si>
  <si>
    <t>16359   99341</t>
  </si>
  <si>
    <t>40648   33892</t>
  </si>
  <si>
    <t>77114   77385</t>
  </si>
  <si>
    <t>36008   71553</t>
  </si>
  <si>
    <t>79769   60848</t>
  </si>
  <si>
    <t>47199   13575</t>
  </si>
  <si>
    <t>46285   88410</t>
  </si>
  <si>
    <t>23880   81943</t>
  </si>
  <si>
    <t>57491   98108</t>
  </si>
  <si>
    <t>98778   27568</t>
  </si>
  <si>
    <t>21135   25456</t>
  </si>
  <si>
    <t>96914   81450</t>
  </si>
  <si>
    <t>78774   13575</t>
  </si>
  <si>
    <t>63430   45001</t>
  </si>
  <si>
    <t>87607   65255</t>
  </si>
  <si>
    <t>29550   16633</t>
  </si>
  <si>
    <t>93138   95399</t>
  </si>
  <si>
    <t>53884   94498</t>
  </si>
  <si>
    <t>29227   55031</t>
  </si>
  <si>
    <t>11378   97422</t>
  </si>
  <si>
    <t>73168   92972</t>
  </si>
  <si>
    <t>28560   40280</t>
  </si>
  <si>
    <t>58428   30760</t>
  </si>
  <si>
    <t>85756   94197</t>
  </si>
  <si>
    <t>51545   77019</t>
  </si>
  <si>
    <t>40374   13431</t>
  </si>
  <si>
    <t>96538   64836</t>
  </si>
  <si>
    <t>70888   85369</t>
  </si>
  <si>
    <t>96291   70247</t>
  </si>
  <si>
    <t>87918   64137</t>
  </si>
  <si>
    <t>76493   52966</t>
  </si>
  <si>
    <t>88843   60854</t>
  </si>
  <si>
    <t>92908   65255</t>
  </si>
  <si>
    <t>39225   81310</t>
  </si>
  <si>
    <t>70001   56892</t>
  </si>
  <si>
    <t>76446   24595</t>
  </si>
  <si>
    <t>85220   81450</t>
  </si>
  <si>
    <t>58580   43167</t>
  </si>
  <si>
    <t>97422   29681</t>
  </si>
  <si>
    <t>61228   64836</t>
  </si>
  <si>
    <t>28019   70247</t>
  </si>
  <si>
    <t>90150   43603</t>
  </si>
  <si>
    <t>51935   95924</t>
  </si>
  <si>
    <t>90430   86513</t>
  </si>
  <si>
    <t>84890   89326</t>
  </si>
  <si>
    <t>45758   74544</t>
  </si>
  <si>
    <t>33282   70247</t>
  </si>
  <si>
    <t>35203   36593</t>
  </si>
  <si>
    <t>81450   12273</t>
  </si>
  <si>
    <t>99714   31653</t>
  </si>
  <si>
    <t>62192   43603</t>
  </si>
  <si>
    <t>48547   64836</t>
  </si>
  <si>
    <t>81976   13575</t>
  </si>
  <si>
    <t>58583   13431</t>
  </si>
  <si>
    <t>14066   12887</t>
  </si>
  <si>
    <t>62207   42508</t>
  </si>
  <si>
    <t>86711   13431</t>
  </si>
  <si>
    <t>36650   44019</t>
  </si>
  <si>
    <t>57249   40786</t>
  </si>
  <si>
    <t>80718   64836</t>
  </si>
  <si>
    <t>63471   14916</t>
  </si>
  <si>
    <t>71861   55031</t>
  </si>
  <si>
    <t>68757   14916</t>
  </si>
  <si>
    <t>41204   17299</t>
  </si>
  <si>
    <t>66794   98207</t>
  </si>
  <si>
    <t>95829   45758</t>
  </si>
  <si>
    <t>83965   43978</t>
  </si>
  <si>
    <t>87160   29681</t>
  </si>
  <si>
    <t>49557   81901</t>
  </si>
  <si>
    <t>61775   92631</t>
  </si>
  <si>
    <t>43971   24451</t>
  </si>
  <si>
    <t>95603   70593</t>
  </si>
  <si>
    <t>68672   97422</t>
  </si>
  <si>
    <t>99669   13325</t>
  </si>
  <si>
    <t>24435   61844</t>
  </si>
  <si>
    <t>73318   89542</t>
  </si>
  <si>
    <t>54617   69071</t>
  </si>
  <si>
    <t>71223   17299</t>
  </si>
  <si>
    <t>55314   97422</t>
  </si>
  <si>
    <t>93737   46194</t>
  </si>
  <si>
    <t>47491   93916</t>
  </si>
  <si>
    <t>34979   79658</t>
  </si>
  <si>
    <t>77019   81976</t>
  </si>
  <si>
    <t>61998   77019</t>
  </si>
  <si>
    <t>45142   79564</t>
  </si>
  <si>
    <t>58057   77878</t>
  </si>
  <si>
    <t>77811   68285</t>
  </si>
  <si>
    <t>67567   46867</t>
  </si>
  <si>
    <t>75736   90132</t>
  </si>
  <si>
    <t>35995   64599</t>
  </si>
  <si>
    <t>69522   24241</t>
  </si>
  <si>
    <t>74746   91359</t>
  </si>
  <si>
    <t>76546   13431</t>
  </si>
  <si>
    <t>61686   60848</t>
  </si>
  <si>
    <t>81479   56819</t>
  </si>
  <si>
    <t>86234   46898</t>
  </si>
  <si>
    <t>17684   14916</t>
  </si>
  <si>
    <t>54606   36671</t>
  </si>
  <si>
    <t>91078   14916</t>
  </si>
  <si>
    <t>87613   81450</t>
  </si>
  <si>
    <t>68950   29904</t>
  </si>
  <si>
    <t>92860   29681</t>
  </si>
  <si>
    <t>97548   26634</t>
  </si>
  <si>
    <t>94120   46867</t>
  </si>
  <si>
    <t>65885   51516</t>
  </si>
  <si>
    <t>93925   71162</t>
  </si>
  <si>
    <t>65057   13284</t>
  </si>
  <si>
    <t>47652   75587</t>
  </si>
  <si>
    <t>90143   16768</t>
  </si>
  <si>
    <t>22958   13575</t>
  </si>
  <si>
    <t>19110   56571</t>
  </si>
  <si>
    <t>90991   86313</t>
  </si>
  <si>
    <t>86342   49453</t>
  </si>
  <si>
    <t>13474   89542</t>
  </si>
  <si>
    <t>39258   60854</t>
  </si>
  <si>
    <t>32081   78421</t>
  </si>
  <si>
    <t>59662   60854</t>
  </si>
  <si>
    <t>77568   24365</t>
  </si>
  <si>
    <t>26287   64963</t>
  </si>
  <si>
    <t>73097   56013</t>
  </si>
  <si>
    <t>65459   97422</t>
  </si>
  <si>
    <t>15222   20848</t>
  </si>
  <si>
    <t>94198   46293</t>
  </si>
  <si>
    <t>31524   54464</t>
  </si>
  <si>
    <t>62524   13431</t>
  </si>
  <si>
    <t>63731   23054</t>
  </si>
  <si>
    <t>94492   58590</t>
  </si>
  <si>
    <t>39340   89542</t>
  </si>
  <si>
    <t>98341   94382</t>
  </si>
  <si>
    <t>87046   14916</t>
  </si>
  <si>
    <t>54817   73805</t>
  </si>
  <si>
    <t>92197   79829</t>
  </si>
  <si>
    <t>75996   81752</t>
  </si>
  <si>
    <t>15843   51151</t>
  </si>
  <si>
    <t>81860   91508</t>
  </si>
  <si>
    <t>97487   81450</t>
  </si>
  <si>
    <t>55465   45279</t>
  </si>
  <si>
    <t>98617   72612</t>
  </si>
  <si>
    <t>41836   15262</t>
  </si>
  <si>
    <t>96431   59346</t>
  </si>
  <si>
    <t>68321   24649</t>
  </si>
  <si>
    <t>44222   14916</t>
  </si>
  <si>
    <t>12305   26436</t>
  </si>
  <si>
    <t>26128   43083</t>
  </si>
  <si>
    <t>49032   45758</t>
  </si>
  <si>
    <t>32611   59921</t>
  </si>
  <si>
    <t>16984   83584</t>
  </si>
  <si>
    <t>79976   81450</t>
  </si>
  <si>
    <t>53906   65866</t>
  </si>
  <si>
    <t>28125   40953</t>
  </si>
  <si>
    <t>79829   13431</t>
  </si>
  <si>
    <t>71094   66024</t>
  </si>
  <si>
    <t>15262   74605</t>
  </si>
  <si>
    <t>10894   73112</t>
  </si>
  <si>
    <t>33135   25114</t>
  </si>
  <si>
    <t>73835   81176</t>
  </si>
  <si>
    <t>92084   51692</t>
  </si>
  <si>
    <t>99655   48595</t>
  </si>
  <si>
    <t>26871   78248</t>
  </si>
  <si>
    <t>21930   46867</t>
  </si>
  <si>
    <t>11939   95399</t>
  </si>
  <si>
    <t>50426   27946</t>
  </si>
  <si>
    <t>84499   46293</t>
  </si>
  <si>
    <t>76605   21967</t>
  </si>
  <si>
    <t>70366   70247</t>
  </si>
  <si>
    <t>23875   11765</t>
  </si>
  <si>
    <t>29040   23054</t>
  </si>
  <si>
    <t>65978   70247</t>
  </si>
  <si>
    <t>65316   81976</t>
  </si>
  <si>
    <t>78274   57844</t>
  </si>
  <si>
    <t>19602   36987</t>
  </si>
  <si>
    <t>59993   45758</t>
  </si>
  <si>
    <t>61413   40822</t>
  </si>
  <si>
    <t>95133   15262</t>
  </si>
  <si>
    <t>60391   17299</t>
  </si>
  <si>
    <t>56884   20462</t>
  </si>
  <si>
    <t>32017   86368</t>
  </si>
  <si>
    <t>61814   70068</t>
  </si>
  <si>
    <t>36780   50859</t>
  </si>
  <si>
    <t>34229   89542</t>
  </si>
  <si>
    <t>96617   14382</t>
  </si>
  <si>
    <t>16265   64992</t>
  </si>
  <si>
    <t>68054   57606</t>
  </si>
  <si>
    <t>41854   27907</t>
  </si>
  <si>
    <t>87505   25772</t>
  </si>
  <si>
    <t>82921   13575</t>
  </si>
  <si>
    <t>29611   51470</t>
  </si>
  <si>
    <t>64836   77139</t>
  </si>
  <si>
    <t>12016   94024</t>
  </si>
  <si>
    <t>25898   90132</t>
  </si>
  <si>
    <t>39759   40921</t>
  </si>
  <si>
    <t>70322   28732</t>
  </si>
  <si>
    <t>16957   97215</t>
  </si>
  <si>
    <t>80739   20405</t>
  </si>
  <si>
    <t>42783   59243</t>
  </si>
  <si>
    <t>53327   35753</t>
  </si>
  <si>
    <t>60939   93730</t>
  </si>
  <si>
    <t>65608   21723</t>
  </si>
  <si>
    <t>51615   77019</t>
  </si>
  <si>
    <t>42372   60225</t>
  </si>
  <si>
    <t>82865   62922</t>
  </si>
  <si>
    <t>51705   13575</t>
  </si>
  <si>
    <t>60517   44646</t>
  </si>
  <si>
    <t>32859   49938</t>
  </si>
  <si>
    <t>65056   65110</t>
  </si>
  <si>
    <t>66014   59518</t>
  </si>
  <si>
    <t>95374   69071</t>
  </si>
  <si>
    <t>62688   45758</t>
  </si>
  <si>
    <t>19612   34764</t>
  </si>
  <si>
    <t>14898   91359</t>
  </si>
  <si>
    <t>35158   84040</t>
  </si>
  <si>
    <t>46004   51534</t>
  </si>
  <si>
    <t>12662   84719</t>
  </si>
  <si>
    <t>59241   22568</t>
  </si>
  <si>
    <t>50371   69943</t>
  </si>
  <si>
    <t>66714   13864</t>
  </si>
  <si>
    <t>32091   90159</t>
  </si>
  <si>
    <t>27889   21234</t>
  </si>
  <si>
    <t>21486   43277</t>
  </si>
  <si>
    <t>91705   71361</t>
  </si>
  <si>
    <t>43597   78281</t>
  </si>
  <si>
    <t>96488   23720</t>
  </si>
  <si>
    <t>16085   91359</t>
  </si>
  <si>
    <t>84801   65255</t>
  </si>
  <si>
    <t>17302   77019</t>
  </si>
  <si>
    <t>35657   34340</t>
  </si>
  <si>
    <t>89315   10686</t>
  </si>
  <si>
    <t>56279   81976</t>
  </si>
  <si>
    <t>14916   91359</t>
  </si>
  <si>
    <t>55031   17299</t>
  </si>
  <si>
    <t>99549   45758</t>
  </si>
  <si>
    <t>69322   42820</t>
  </si>
  <si>
    <t>15753   54646</t>
  </si>
  <si>
    <t>13910   81943</t>
  </si>
  <si>
    <t>10622   60854</t>
  </si>
  <si>
    <t>89542   16187</t>
  </si>
  <si>
    <t>45934   58213</t>
  </si>
  <si>
    <t>25961   23054</t>
  </si>
  <si>
    <t>73079   81694</t>
  </si>
  <si>
    <t>73577   61502</t>
  </si>
  <si>
    <t>11146   72825</t>
  </si>
  <si>
    <t>41762   68244</t>
  </si>
  <si>
    <t>75839   64836</t>
  </si>
  <si>
    <t>54839   56505</t>
  </si>
  <si>
    <t>42362   93709</t>
  </si>
  <si>
    <t>23054   45156</t>
  </si>
  <si>
    <t>41434   22280</t>
  </si>
  <si>
    <t>68919   81976</t>
  </si>
  <si>
    <t>51470   35694</t>
  </si>
  <si>
    <t>82925   95399</t>
  </si>
  <si>
    <t>52548   82748</t>
  </si>
  <si>
    <t>77271   49843</t>
  </si>
  <si>
    <t>77587   13575</t>
  </si>
  <si>
    <t>58491   73903</t>
  </si>
  <si>
    <t>90544   70247</t>
  </si>
  <si>
    <t>97483   43603</t>
  </si>
  <si>
    <t>92561   80709</t>
  </si>
  <si>
    <t>37349   35639</t>
  </si>
  <si>
    <t>81533   23054</t>
  </si>
  <si>
    <t>16921   67801</t>
  </si>
  <si>
    <t>54482   57089</t>
  </si>
  <si>
    <t>55983   20574</t>
  </si>
  <si>
    <t>18017   47405</t>
  </si>
  <si>
    <t>91613   94024</t>
  </si>
  <si>
    <t>28936   87183</t>
  </si>
  <si>
    <t>94041   56294</t>
  </si>
  <si>
    <t>97989   65255</t>
  </si>
  <si>
    <t>74053   31819</t>
  </si>
  <si>
    <t>12545   55980</t>
  </si>
  <si>
    <t>82508   23054</t>
  </si>
  <si>
    <t>16768   46293</t>
  </si>
  <si>
    <t>68704   47565</t>
  </si>
  <si>
    <t>79617   47405</t>
  </si>
  <si>
    <t>41459   81943</t>
  </si>
  <si>
    <t>88096   43603</t>
  </si>
  <si>
    <t>59389   13284</t>
  </si>
  <si>
    <t>24842   81976</t>
  </si>
  <si>
    <t>13968   67491</t>
  </si>
  <si>
    <t>46198   81943</t>
  </si>
  <si>
    <t>15283   65255</t>
  </si>
  <si>
    <t>49913   17088</t>
  </si>
  <si>
    <t>10405   14916</t>
  </si>
  <si>
    <t>92804   62365</t>
  </si>
  <si>
    <t>76765   79391</t>
  </si>
  <si>
    <t>54682   68981</t>
  </si>
  <si>
    <t>33524   18156</t>
  </si>
  <si>
    <t>76148   23054</t>
  </si>
  <si>
    <t>66461   77019</t>
  </si>
  <si>
    <t>33406   94024</t>
  </si>
  <si>
    <t>51127   34897</t>
  </si>
  <si>
    <t>23852   13284</t>
  </si>
  <si>
    <t>72435   81607</t>
  </si>
  <si>
    <t>26294   77019</t>
  </si>
  <si>
    <t>42775   13961</t>
  </si>
  <si>
    <t>75922   97390</t>
  </si>
  <si>
    <t>47133   87320</t>
  </si>
  <si>
    <t>36766   95060</t>
  </si>
  <si>
    <t>30569   95399</t>
  </si>
  <si>
    <t>27931   19111</t>
  </si>
  <si>
    <t>54334   29670</t>
  </si>
  <si>
    <t>40819   18317</t>
  </si>
  <si>
    <t>70620   90199</t>
  </si>
  <si>
    <t>65626   93032</t>
  </si>
  <si>
    <t>53032   31988</t>
  </si>
  <si>
    <t>80476   13284</t>
  </si>
  <si>
    <t>26777   11497</t>
  </si>
  <si>
    <t>56970   23054</t>
  </si>
  <si>
    <t>40175   89542</t>
  </si>
  <si>
    <t>76426   77019</t>
  </si>
  <si>
    <t>25173   94024</t>
  </si>
  <si>
    <t>87181   95399</t>
  </si>
  <si>
    <t>51275   77019</t>
  </si>
  <si>
    <t>16447   63367</t>
  </si>
  <si>
    <t>81943   50854</t>
  </si>
  <si>
    <t>10254   78936</t>
  </si>
  <si>
    <t>75282   45758</t>
  </si>
  <si>
    <t>60082   23054</t>
  </si>
  <si>
    <t>64998   79829</t>
  </si>
  <si>
    <t>49070   13431</t>
  </si>
  <si>
    <t>56755   52197</t>
  </si>
  <si>
    <t>69071   73076</t>
  </si>
  <si>
    <t>75338   17299</t>
  </si>
  <si>
    <t>75541   29541</t>
  </si>
  <si>
    <t>90443   88931</t>
  </si>
  <si>
    <t>89908   84016</t>
  </si>
  <si>
    <t>13663   62808</t>
  </si>
  <si>
    <t>36653   13284</t>
  </si>
  <si>
    <t>49672   67563</t>
  </si>
  <si>
    <t>55603   11156</t>
  </si>
  <si>
    <t>66603   64971</t>
  </si>
  <si>
    <t>88089   13284</t>
  </si>
  <si>
    <t>42518   72738</t>
  </si>
  <si>
    <t>63672   65255</t>
  </si>
  <si>
    <t>46069   92788</t>
  </si>
  <si>
    <t>35113   47405</t>
  </si>
  <si>
    <t>25531   68032</t>
  </si>
  <si>
    <t>55846   41799</t>
  </si>
  <si>
    <t>68911   99772</t>
  </si>
  <si>
    <t>97864   43603</t>
  </si>
  <si>
    <t>67936   13284</t>
  </si>
  <si>
    <t>64842   97422</t>
  </si>
  <si>
    <t>95511   77019</t>
  </si>
  <si>
    <t>53067   70247</t>
  </si>
  <si>
    <t>33019   65117</t>
  </si>
  <si>
    <t>48961   89542</t>
  </si>
  <si>
    <t>91310   82114</t>
  </si>
  <si>
    <t>81303   13284</t>
  </si>
  <si>
    <t>21127   46293</t>
  </si>
  <si>
    <t>55847   81943</t>
  </si>
  <si>
    <t>49862   95399</t>
  </si>
  <si>
    <t>90703   91620</t>
  </si>
  <si>
    <t>51583   59242</t>
  </si>
  <si>
    <t>95384   44667</t>
  </si>
  <si>
    <t>71879   10528</t>
  </si>
  <si>
    <t>51111   51072</t>
  </si>
  <si>
    <t>73704   64836</t>
  </si>
  <si>
    <t>67917   43603</t>
  </si>
  <si>
    <t>90318   65645</t>
  </si>
  <si>
    <t>38668   46293</t>
  </si>
  <si>
    <t>58760   48017</t>
  </si>
  <si>
    <t>46625   81450</t>
  </si>
  <si>
    <t>31014   94197</t>
  </si>
  <si>
    <t>60854   97422</t>
  </si>
  <si>
    <t>37481   81450</t>
  </si>
  <si>
    <t>49181   89542</t>
  </si>
  <si>
    <t>94558   82318</t>
  </si>
  <si>
    <t>88224   74894</t>
  </si>
  <si>
    <t>33578   38935</t>
  </si>
  <si>
    <t>17470   47295</t>
  </si>
  <si>
    <t>97321   73090</t>
  </si>
  <si>
    <t>14158   29681</t>
  </si>
  <si>
    <t>71896   90132</t>
  </si>
  <si>
    <t>37567   30968</t>
  </si>
  <si>
    <t>13543   84125</t>
  </si>
  <si>
    <t>56076   69071</t>
  </si>
  <si>
    <t>17520   97422</t>
  </si>
  <si>
    <t>13731   83298</t>
  </si>
  <si>
    <t>64073   13431</t>
  </si>
  <si>
    <t>79501   48002</t>
  </si>
  <si>
    <t>15814   81943</t>
  </si>
  <si>
    <t>22828   54359</t>
  </si>
  <si>
    <t>82055   70247</t>
  </si>
  <si>
    <t>45012   81943</t>
  </si>
  <si>
    <t>65118   34203</t>
  </si>
  <si>
    <t>27935   71093</t>
  </si>
  <si>
    <t>72534   90132</t>
  </si>
  <si>
    <t>67283   90132</t>
  </si>
  <si>
    <t>94197   96436</t>
  </si>
  <si>
    <t>11632   43603</t>
  </si>
  <si>
    <t>57374   23054</t>
  </si>
  <si>
    <t>88992   75593</t>
  </si>
  <si>
    <t>40356   22369</t>
  </si>
  <si>
    <t>55831   13431</t>
  </si>
  <si>
    <t>21812   65255</t>
  </si>
  <si>
    <t>13044   46867</t>
  </si>
  <si>
    <t>61280   28505</t>
  </si>
  <si>
    <t>93877   81976</t>
  </si>
  <si>
    <t>97018   47932</t>
  </si>
  <si>
    <t>39895   66100</t>
  </si>
  <si>
    <t>94335   13575</t>
  </si>
  <si>
    <t>43867   43722</t>
  </si>
  <si>
    <t>91800   13284</t>
  </si>
  <si>
    <t>39295   59394</t>
  </si>
  <si>
    <t>37827   91359</t>
  </si>
  <si>
    <t>43381   46913</t>
  </si>
  <si>
    <t>12882   10753</t>
  </si>
  <si>
    <t>99546   14556</t>
  </si>
  <si>
    <t>69726   83158</t>
  </si>
  <si>
    <t>92017   45758</t>
  </si>
  <si>
    <t>92576   85933</t>
  </si>
  <si>
    <t>82806   99520</t>
  </si>
  <si>
    <t>95240   16049</t>
  </si>
  <si>
    <t>73226   75691</t>
  </si>
  <si>
    <t>95399   75289</t>
  </si>
  <si>
    <t>41658   13284</t>
  </si>
  <si>
    <t>32251   72477</t>
  </si>
  <si>
    <t>21150   81976</t>
  </si>
  <si>
    <t>25532   89542</t>
  </si>
  <si>
    <t>68624   43603</t>
  </si>
  <si>
    <t>99988   47405</t>
  </si>
  <si>
    <t>28545   73762</t>
  </si>
  <si>
    <t>47911   14241</t>
  </si>
  <si>
    <t>10006   45084</t>
  </si>
  <si>
    <t>70869   97422</t>
  </si>
  <si>
    <t>76635   17299</t>
  </si>
  <si>
    <t>74980   16768</t>
  </si>
  <si>
    <t>29665   32846</t>
  </si>
  <si>
    <t>22260   13284</t>
  </si>
  <si>
    <t>83589   16768</t>
  </si>
  <si>
    <t>12297   43603</t>
  </si>
  <si>
    <t>94460   30815</t>
  </si>
  <si>
    <t>14367   74187</t>
  </si>
  <si>
    <t>48459   78588</t>
  </si>
  <si>
    <t>48094   14916</t>
  </si>
  <si>
    <t>64554   34585</t>
  </si>
  <si>
    <t>40966   15981</t>
  </si>
  <si>
    <t>55992   68759</t>
  </si>
  <si>
    <t>56286   64836</t>
  </si>
  <si>
    <t>91359   58182</t>
  </si>
  <si>
    <t>37712   46867</t>
  </si>
  <si>
    <t>10002   27220</t>
  </si>
  <si>
    <t>35390   51119</t>
  </si>
  <si>
    <t>79851   27599</t>
  </si>
  <si>
    <t>28003   29681</t>
  </si>
  <si>
    <t>11126   81943</t>
  </si>
  <si>
    <t>77889   56829</t>
  </si>
  <si>
    <t>21290   65255</t>
  </si>
  <si>
    <t>12281   42665</t>
  </si>
  <si>
    <t>58526   23054</t>
  </si>
  <si>
    <t>96441   43603</t>
  </si>
  <si>
    <t>32713   24189</t>
  </si>
  <si>
    <t>11803   69829</t>
  </si>
  <si>
    <t>15808   15511</t>
  </si>
  <si>
    <t>87150   87399</t>
  </si>
  <si>
    <t>61028   69071</t>
  </si>
  <si>
    <t>43603   18973</t>
  </si>
  <si>
    <t>49827   13284</t>
  </si>
  <si>
    <t>79374   17299</t>
  </si>
  <si>
    <t>63980   46293</t>
  </si>
  <si>
    <t>35321   91359</t>
  </si>
  <si>
    <t>63092   77019</t>
  </si>
  <si>
    <t>93950   81943</t>
  </si>
  <si>
    <t>61348   98676</t>
  </si>
  <si>
    <t>67412   26112</t>
  </si>
  <si>
    <t>88625   61556</t>
  </si>
  <si>
    <t>82756   46867</t>
  </si>
  <si>
    <t>61980   51275</t>
  </si>
  <si>
    <t>33183   15153</t>
  </si>
  <si>
    <t>82717   54552</t>
  </si>
  <si>
    <t>10272   69791</t>
  </si>
  <si>
    <t>90197   85585</t>
  </si>
  <si>
    <t>66042   81450</t>
  </si>
  <si>
    <t>87499   55031</t>
  </si>
  <si>
    <t>22891   59921</t>
  </si>
  <si>
    <t>19636   87817</t>
  </si>
  <si>
    <t>14035   89514</t>
  </si>
  <si>
    <t>44978   72496</t>
  </si>
  <si>
    <t>66453   83959</t>
  </si>
  <si>
    <t>35532   21026</t>
  </si>
  <si>
    <t>90326   76422</t>
  </si>
  <si>
    <t>45538   14916</t>
  </si>
  <si>
    <t>58391   45699</t>
  </si>
  <si>
    <t>68240   23054</t>
  </si>
  <si>
    <t>17327   17309</t>
  </si>
  <si>
    <t>54811   36357</t>
  </si>
  <si>
    <t>29411   13575</t>
  </si>
  <si>
    <t>19772   20557</t>
  </si>
  <si>
    <t>55843   19650</t>
  </si>
  <si>
    <t>34136   23054</t>
  </si>
  <si>
    <t>35640   80932</t>
  </si>
  <si>
    <t>31022   13284</t>
  </si>
  <si>
    <t>51453   17849</t>
  </si>
  <si>
    <t>59415   73413</t>
  </si>
  <si>
    <t>47405   60585</t>
  </si>
  <si>
    <t>24554   59847</t>
  </si>
  <si>
    <t>16449   77019</t>
  </si>
  <si>
    <t>84635   13284</t>
  </si>
  <si>
    <t>71150   79399</t>
  </si>
  <si>
    <t>91304   45758</t>
  </si>
  <si>
    <t>16316   45156</t>
  </si>
  <si>
    <t>24372   65255</t>
  </si>
  <si>
    <t>51800   56078</t>
  </si>
  <si>
    <t>25967   56557</t>
  </si>
  <si>
    <t>10335   13575</t>
  </si>
  <si>
    <t>26500   61450</t>
  </si>
  <si>
    <t>21511   65255</t>
  </si>
  <si>
    <t>47266   52620</t>
  </si>
  <si>
    <t>51507   36666</t>
  </si>
  <si>
    <t>43522   16768</t>
  </si>
  <si>
    <t>13302   60048</t>
  </si>
  <si>
    <t>28720   13431</t>
  </si>
  <si>
    <t>27828   60848</t>
  </si>
  <si>
    <t>17916   65255</t>
  </si>
  <si>
    <t>27845   63254</t>
  </si>
  <si>
    <t>60848   90132</t>
  </si>
  <si>
    <t>15202   26716</t>
  </si>
  <si>
    <t>21780   50888</t>
  </si>
  <si>
    <t>45198   50172</t>
  </si>
  <si>
    <t>15593   56206</t>
  </si>
  <si>
    <t>84399   81976</t>
  </si>
  <si>
    <t>84383   97422</t>
  </si>
  <si>
    <t>45107   50570</t>
  </si>
  <si>
    <t>55693   45156</t>
  </si>
  <si>
    <t>61697   77864</t>
  </si>
  <si>
    <t>40967   99041</t>
  </si>
  <si>
    <t>12361   81976</t>
  </si>
  <si>
    <t>85195   10836</t>
  </si>
  <si>
    <t>23903   59921</t>
  </si>
  <si>
    <t>75889   63849</t>
  </si>
  <si>
    <t>85462   69833</t>
  </si>
  <si>
    <t>55277   98966</t>
  </si>
  <si>
    <t>99467   16768</t>
  </si>
  <si>
    <t>80545   92826</t>
  </si>
  <si>
    <t>97028   13431</t>
  </si>
  <si>
    <t>49543   58198</t>
  </si>
  <si>
    <t>79679   81450</t>
  </si>
  <si>
    <t>37768   14916</t>
  </si>
  <si>
    <t>49987   43592</t>
  </si>
  <si>
    <t>52388   81391</t>
  </si>
  <si>
    <t>49705   31727</t>
  </si>
  <si>
    <t>97337   89542</t>
  </si>
  <si>
    <t>65261   15228</t>
  </si>
  <si>
    <t>32193   23798</t>
  </si>
  <si>
    <t>96980   56609</t>
  </si>
  <si>
    <t>55973   96548</t>
  </si>
  <si>
    <t>43554   54178</t>
  </si>
  <si>
    <t>14385   53532</t>
  </si>
  <si>
    <t>13284   52896</t>
  </si>
  <si>
    <t>31417   79377</t>
  </si>
  <si>
    <t>39843   40105</t>
  </si>
  <si>
    <t>47537   60848</t>
  </si>
  <si>
    <t>97596   94197</t>
  </si>
  <si>
    <t>92481   23651</t>
  </si>
  <si>
    <t>32979   91359</t>
  </si>
  <si>
    <t>20137   44731</t>
  </si>
  <si>
    <t>32782   77019</t>
  </si>
  <si>
    <t>97715   14916</t>
  </si>
  <si>
    <t>36171   73797</t>
  </si>
  <si>
    <t>52352   77019</t>
  </si>
  <si>
    <t>65624   70034</t>
  </si>
  <si>
    <t>43735   94024</t>
  </si>
  <si>
    <t>32065   81450</t>
  </si>
  <si>
    <t>37801   70247</t>
  </si>
  <si>
    <t>57260   91182</t>
  </si>
  <si>
    <t>58699   22228</t>
  </si>
  <si>
    <t>46293   95695</t>
  </si>
  <si>
    <t>88201   51470</t>
  </si>
  <si>
    <t>65421   70247</t>
  </si>
  <si>
    <t>98471   80000</t>
  </si>
  <si>
    <t>97663   91359</t>
  </si>
  <si>
    <t>29825   40467</t>
  </si>
  <si>
    <t>36280   83692</t>
  </si>
  <si>
    <t>63395   93834</t>
  </si>
  <si>
    <t>13431   46293</t>
  </si>
  <si>
    <t>65598   56325</t>
  </si>
  <si>
    <t>45294   58994</t>
  </si>
  <si>
    <t>36392   13431</t>
  </si>
  <si>
    <t>48817   70247</t>
  </si>
  <si>
    <t>42632   14916</t>
  </si>
  <si>
    <t>75814   12534</t>
  </si>
  <si>
    <t>79015   29681</t>
  </si>
  <si>
    <t>63583   14222</t>
  </si>
  <si>
    <t>21811   65255</t>
  </si>
  <si>
    <t>15712   77019</t>
  </si>
  <si>
    <t>82774   94024</t>
  </si>
  <si>
    <t>25558   87504</t>
  </si>
  <si>
    <t>40351   82954</t>
  </si>
  <si>
    <t>66201   41337</t>
  </si>
  <si>
    <t>17467   13431</t>
  </si>
  <si>
    <t>25618   78048</t>
  </si>
  <si>
    <t>21325   93477</t>
  </si>
  <si>
    <t>48070   23054</t>
  </si>
  <si>
    <t>71739   44215</t>
  </si>
  <si>
    <t>22764   14916</t>
  </si>
  <si>
    <t>70342   81976</t>
  </si>
  <si>
    <t>61768   43603</t>
  </si>
  <si>
    <t>90132   31672</t>
  </si>
  <si>
    <t>35753   85115</t>
  </si>
  <si>
    <t>87424   95399</t>
  </si>
  <si>
    <t>44506   59921</t>
  </si>
  <si>
    <t>58439   69764</t>
  </si>
  <si>
    <t>91737   43091</t>
  </si>
  <si>
    <t>84038   85175</t>
  </si>
  <si>
    <t>34169   32959</t>
  </si>
  <si>
    <t>57299   67053</t>
  </si>
  <si>
    <t>16078   55031</t>
  </si>
  <si>
    <t>94423   45156</t>
  </si>
  <si>
    <t>12025   76644</t>
  </si>
  <si>
    <t>49243   35658</t>
  </si>
  <si>
    <t>24206   76815</t>
  </si>
  <si>
    <t>19466   68123</t>
  </si>
  <si>
    <t>36271   16768</t>
  </si>
  <si>
    <t>20805   59921</t>
  </si>
  <si>
    <t>44320   90492</t>
  </si>
  <si>
    <t>55138   64836</t>
  </si>
  <si>
    <t>80603   45758</t>
  </si>
  <si>
    <t>80337   30227</t>
  </si>
  <si>
    <t>59921   67830</t>
  </si>
  <si>
    <t>95013   23975</t>
  </si>
  <si>
    <t>42358   45118</t>
  </si>
  <si>
    <t>60271   62795</t>
  </si>
  <si>
    <t>91829   14916</t>
  </si>
  <si>
    <t>72118   81976</t>
  </si>
  <si>
    <t>42079   64836</t>
  </si>
  <si>
    <t>29714   47405</t>
  </si>
  <si>
    <t>75024   69180</t>
  </si>
  <si>
    <t>97698   17299</t>
  </si>
  <si>
    <t>53871   60848</t>
  </si>
  <si>
    <t>32772   94024</t>
  </si>
  <si>
    <t>23136   69263</t>
  </si>
  <si>
    <t>65014   13284</t>
  </si>
  <si>
    <t>99723   70247</t>
  </si>
  <si>
    <t>10739   69071</t>
  </si>
  <si>
    <t>96656   20261</t>
  </si>
  <si>
    <t>77088   64836</t>
  </si>
  <si>
    <t>60997   27431</t>
  </si>
  <si>
    <t>16566   59892</t>
  </si>
  <si>
    <t>34855   71849</t>
  </si>
  <si>
    <t>13575   43778</t>
  </si>
  <si>
    <t>10925   81943</t>
  </si>
  <si>
    <t>41426   38747</t>
  </si>
  <si>
    <t>45792   91359</t>
  </si>
  <si>
    <t>77266   13575</t>
  </si>
  <si>
    <t>54453   89542</t>
  </si>
  <si>
    <t>26345   88825</t>
  </si>
  <si>
    <t>45204   69926</t>
  </si>
  <si>
    <t>22055   70247</t>
  </si>
  <si>
    <t>66184   45758</t>
  </si>
  <si>
    <t>89954   13284</t>
  </si>
  <si>
    <t>76966   78245</t>
  </si>
  <si>
    <t>16756   75144</t>
  </si>
  <si>
    <t>35954   13431</t>
  </si>
  <si>
    <t>41534   55700</t>
  </si>
  <si>
    <t>34625   25112</t>
  </si>
  <si>
    <t>16484   27791</t>
  </si>
  <si>
    <t>13180   43603</t>
  </si>
  <si>
    <t>72476   26272</t>
  </si>
  <si>
    <t>56865   44266</t>
  </si>
  <si>
    <t>29214   52239</t>
  </si>
  <si>
    <t>48021   13137</t>
  </si>
  <si>
    <t>85762   56515</t>
  </si>
  <si>
    <t>11530   14094</t>
  </si>
  <si>
    <t>25191   46867</t>
  </si>
  <si>
    <t>40256   27805</t>
  </si>
  <si>
    <t>42575   35753</t>
  </si>
  <si>
    <t>78015   89542</t>
  </si>
  <si>
    <t>79395   36014</t>
  </si>
  <si>
    <t>51976   60848</t>
  </si>
  <si>
    <t>91540   78975</t>
  </si>
  <si>
    <t>15438   29681</t>
  </si>
  <si>
    <t>83498   13575</t>
  </si>
  <si>
    <t>70566   28673</t>
  </si>
  <si>
    <t>78791   46293</t>
  </si>
  <si>
    <t>40988   46249</t>
  </si>
  <si>
    <t>84968   15198</t>
  </si>
  <si>
    <t>12950   51470</t>
  </si>
  <si>
    <t>43049   40408</t>
  </si>
  <si>
    <t>29441   17880</t>
  </si>
  <si>
    <t>33283   29681</t>
  </si>
  <si>
    <t>45021   77019</t>
  </si>
  <si>
    <t>19403   60496</t>
  </si>
  <si>
    <t>37671   13897</t>
  </si>
  <si>
    <t>52800   46293</t>
  </si>
  <si>
    <t>65255   73346</t>
  </si>
  <si>
    <t>19007   78906</t>
  </si>
  <si>
    <t>61032   95399</t>
  </si>
  <si>
    <t>41062   99758</t>
  </si>
  <si>
    <t>58160   16768</t>
  </si>
  <si>
    <t>16220   49027</t>
  </si>
  <si>
    <t>10787   64836</t>
  </si>
  <si>
    <t>55534   70247</t>
  </si>
  <si>
    <t>32708   17299</t>
  </si>
  <si>
    <t>26862   17299</t>
  </si>
  <si>
    <t>32335   46867</t>
  </si>
  <si>
    <t>46693   23383</t>
  </si>
  <si>
    <t>24824   75634</t>
  </si>
  <si>
    <t>21313   80071</t>
  </si>
  <si>
    <t>53841   35488</t>
  </si>
  <si>
    <t>76356   81943</t>
  </si>
  <si>
    <t>10703   43632</t>
  </si>
  <si>
    <t>82980   98849</t>
  </si>
  <si>
    <t>11274   88022</t>
  </si>
  <si>
    <t>68390   65255</t>
  </si>
  <si>
    <t>45798   90132</t>
  </si>
  <si>
    <t>66426   37716</t>
  </si>
  <si>
    <t>27073   81077</t>
  </si>
  <si>
    <t>40291   57328</t>
  </si>
  <si>
    <t>76494   71247</t>
  </si>
  <si>
    <t>44324   90132</t>
  </si>
  <si>
    <t>15572   62595</t>
  </si>
  <si>
    <t>67578   19687</t>
  </si>
  <si>
    <t>59765   81976</t>
  </si>
  <si>
    <t>29681   81450</t>
  </si>
  <si>
    <t>24923   60526</t>
  </si>
  <si>
    <t>63193   28900</t>
  </si>
  <si>
    <t>68670   81943</t>
  </si>
  <si>
    <t>21643   55031</t>
  </si>
  <si>
    <t>17767   98815</t>
  </si>
  <si>
    <t>70739   17299</t>
  </si>
  <si>
    <t>77675   64144</t>
  </si>
  <si>
    <t>65919   70247</t>
  </si>
  <si>
    <t>86115   35753</t>
  </si>
  <si>
    <t>35921   70247</t>
  </si>
  <si>
    <t>35695   95399</t>
  </si>
  <si>
    <t>17571   90132</t>
  </si>
  <si>
    <t>10776   23054</t>
  </si>
  <si>
    <t>55618   19388</t>
  </si>
  <si>
    <t>23004   60854</t>
  </si>
  <si>
    <t>35209   81976</t>
  </si>
  <si>
    <t>70656   48543</t>
  </si>
  <si>
    <t>28799   13575</t>
  </si>
  <si>
    <t>62772   16890</t>
  </si>
  <si>
    <t>88333   35753</t>
  </si>
  <si>
    <t>89689   12805</t>
  </si>
  <si>
    <t>96145   16768</t>
  </si>
  <si>
    <t>44732   79829</t>
  </si>
  <si>
    <t>41319   70247</t>
  </si>
  <si>
    <t>17299   81450</t>
  </si>
  <si>
    <t>48321   81450</t>
  </si>
  <si>
    <t>60541   32436</t>
  </si>
  <si>
    <t>98932   47405</t>
  </si>
  <si>
    <t>50849   27716</t>
  </si>
  <si>
    <t>81857   62305</t>
  </si>
  <si>
    <t>64010   89156</t>
  </si>
  <si>
    <t>34841   99387</t>
  </si>
  <si>
    <t>27063   83357</t>
  </si>
  <si>
    <t>73447   64896</t>
  </si>
  <si>
    <t>83334   29681</t>
  </si>
  <si>
    <t>44937   87174</t>
  </si>
  <si>
    <t>59004   13575</t>
  </si>
  <si>
    <t>17881   49843</t>
  </si>
  <si>
    <t>71379   50689</t>
  </si>
  <si>
    <t>92853   47405</t>
  </si>
  <si>
    <t>32440   91359</t>
  </si>
  <si>
    <t>88509   13575</t>
  </si>
  <si>
    <t>29889   42477</t>
  </si>
  <si>
    <t>83016   14916</t>
  </si>
  <si>
    <t>34898   19758</t>
  </si>
  <si>
    <t>43489   89542</t>
  </si>
  <si>
    <t>26612   13575</t>
  </si>
  <si>
    <t>58720   93232</t>
  </si>
  <si>
    <t>63399   16768</t>
  </si>
  <si>
    <t>46867   29681</t>
  </si>
  <si>
    <t>23466   17299</t>
  </si>
  <si>
    <t>63419   70636</t>
  </si>
  <si>
    <t>53408   34371</t>
  </si>
  <si>
    <t>66651   75494</t>
  </si>
  <si>
    <t>44058   18000</t>
  </si>
  <si>
    <t>13953   81450</t>
  </si>
  <si>
    <t>69061   13284</t>
  </si>
  <si>
    <t>92526   15134</t>
  </si>
  <si>
    <t>69474   97422</t>
  </si>
  <si>
    <t>56975   26225</t>
  </si>
  <si>
    <t>94591   26288</t>
  </si>
  <si>
    <t>20141   33683</t>
  </si>
  <si>
    <t>84695   17299</t>
  </si>
  <si>
    <t>14687   79829</t>
  </si>
  <si>
    <t>34338   64836</t>
  </si>
  <si>
    <t>26755   89542</t>
  </si>
  <si>
    <t>11290   21632</t>
  </si>
  <si>
    <t>30499   83141</t>
  </si>
  <si>
    <t>52953   16639</t>
  </si>
  <si>
    <t>78106   31125</t>
  </si>
  <si>
    <t>44897   79242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</si>
</sst>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f>IFERROR(__xludf.DUMMYFUNCTION("SPLIT(A1, ""   "")"),82728.0)</f>
        <v>82728</v>
      </c>
      <c r="C1" s="2">
        <f>IFERROR(__xludf.DUMMYFUNCTION("""COMPUTED_VALUE"""),61150.0)</f>
        <v>61150</v>
      </c>
    </row>
    <row r="2">
      <c r="A2" s="1" t="s">
        <v>1</v>
      </c>
      <c r="B2" s="2">
        <f>IFERROR(__xludf.DUMMYFUNCTION("SPLIT(A2, ""   "")"),39850.0)</f>
        <v>39850</v>
      </c>
      <c r="C2" s="2">
        <f>IFERROR(__xludf.DUMMYFUNCTION("""COMPUTED_VALUE"""),94024.0)</f>
        <v>94024</v>
      </c>
    </row>
    <row r="3">
      <c r="A3" s="1" t="s">
        <v>2</v>
      </c>
      <c r="B3" s="2">
        <f>IFERROR(__xludf.DUMMYFUNCTION("SPLIT(A3, ""   "")"),24609.0)</f>
        <v>24609</v>
      </c>
      <c r="C3" s="2">
        <f>IFERROR(__xludf.DUMMYFUNCTION("""COMPUTED_VALUE"""),43406.0)</f>
        <v>43406</v>
      </c>
    </row>
    <row r="4">
      <c r="A4" s="1" t="s">
        <v>3</v>
      </c>
      <c r="B4" s="2">
        <f>IFERROR(__xludf.DUMMYFUNCTION("SPLIT(A4, ""   "")"),24964.0)</f>
        <v>24964</v>
      </c>
      <c r="C4" s="2">
        <f>IFERROR(__xludf.DUMMYFUNCTION("""COMPUTED_VALUE"""),98661.0)</f>
        <v>98661</v>
      </c>
    </row>
    <row r="5">
      <c r="A5" s="1" t="s">
        <v>4</v>
      </c>
      <c r="B5" s="2">
        <f>IFERROR(__xludf.DUMMYFUNCTION("SPLIT(A5, ""   "")"),16230.0)</f>
        <v>16230</v>
      </c>
      <c r="C5" s="2">
        <f>IFERROR(__xludf.DUMMYFUNCTION("""COMPUTED_VALUE"""),17299.0)</f>
        <v>17299</v>
      </c>
    </row>
    <row r="6">
      <c r="A6" s="1" t="s">
        <v>5</v>
      </c>
      <c r="B6" s="2">
        <f>IFERROR(__xludf.DUMMYFUNCTION("SPLIT(A6, ""   "")"),29827.0)</f>
        <v>29827</v>
      </c>
      <c r="C6" s="2">
        <f>IFERROR(__xludf.DUMMYFUNCTION("""COMPUTED_VALUE"""),43603.0)</f>
        <v>43603</v>
      </c>
    </row>
    <row r="7">
      <c r="A7" s="1" t="s">
        <v>6</v>
      </c>
      <c r="B7" s="2">
        <f>IFERROR(__xludf.DUMMYFUNCTION("SPLIT(A7, ""   "")"),52378.0)</f>
        <v>52378</v>
      </c>
      <c r="C7" s="2">
        <f>IFERROR(__xludf.DUMMYFUNCTION("""COMPUTED_VALUE"""),90132.0)</f>
        <v>90132</v>
      </c>
    </row>
    <row r="8">
      <c r="A8" s="1" t="s">
        <v>7</v>
      </c>
      <c r="B8" s="2">
        <f>IFERROR(__xludf.DUMMYFUNCTION("SPLIT(A8, ""   "")"),15961.0)</f>
        <v>15961</v>
      </c>
      <c r="C8" s="2">
        <f>IFERROR(__xludf.DUMMYFUNCTION("""COMPUTED_VALUE"""),90132.0)</f>
        <v>90132</v>
      </c>
    </row>
    <row r="9">
      <c r="A9" s="1" t="s">
        <v>8</v>
      </c>
      <c r="B9" s="2">
        <f>IFERROR(__xludf.DUMMYFUNCTION("SPLIT(A9, ""   "")"),48209.0)</f>
        <v>48209</v>
      </c>
      <c r="C9" s="2">
        <f>IFERROR(__xludf.DUMMYFUNCTION("""COMPUTED_VALUE"""),97422.0)</f>
        <v>97422</v>
      </c>
    </row>
    <row r="10">
      <c r="A10" s="1" t="s">
        <v>9</v>
      </c>
      <c r="B10" s="2">
        <f>IFERROR(__xludf.DUMMYFUNCTION("SPLIT(A10, ""   "")"),90738.0)</f>
        <v>90738</v>
      </c>
      <c r="C10" s="2">
        <f>IFERROR(__xludf.DUMMYFUNCTION("""COMPUTED_VALUE"""),75302.0)</f>
        <v>75302</v>
      </c>
    </row>
    <row r="11">
      <c r="A11" s="1" t="s">
        <v>10</v>
      </c>
      <c r="B11" s="2">
        <f>IFERROR(__xludf.DUMMYFUNCTION("SPLIT(A11, ""   "")"),50850.0)</f>
        <v>50850</v>
      </c>
      <c r="C11" s="2">
        <f>IFERROR(__xludf.DUMMYFUNCTION("""COMPUTED_VALUE"""),18024.0)</f>
        <v>18024</v>
      </c>
    </row>
    <row r="12">
      <c r="A12" s="1" t="s">
        <v>11</v>
      </c>
      <c r="B12" s="2">
        <f>IFERROR(__xludf.DUMMYFUNCTION("SPLIT(A12, ""   "")"),83479.0)</f>
        <v>83479</v>
      </c>
      <c r="C12" s="2">
        <f>IFERROR(__xludf.DUMMYFUNCTION("""COMPUTED_VALUE"""),94024.0)</f>
        <v>94024</v>
      </c>
    </row>
    <row r="13">
      <c r="A13" s="1" t="s">
        <v>12</v>
      </c>
      <c r="B13" s="2">
        <f>IFERROR(__xludf.DUMMYFUNCTION("SPLIT(A13, ""   "")"),91264.0)</f>
        <v>91264</v>
      </c>
      <c r="C13" s="2">
        <f>IFERROR(__xludf.DUMMYFUNCTION("""COMPUTED_VALUE"""),72109.0)</f>
        <v>72109</v>
      </c>
    </row>
    <row r="14">
      <c r="A14" s="1" t="s">
        <v>13</v>
      </c>
      <c r="B14" s="2">
        <f>IFERROR(__xludf.DUMMYFUNCTION("SPLIT(A14, ""   "")"),66553.0)</f>
        <v>66553</v>
      </c>
      <c r="C14" s="2">
        <f>IFERROR(__xludf.DUMMYFUNCTION("""COMPUTED_VALUE"""),64129.0)</f>
        <v>64129</v>
      </c>
    </row>
    <row r="15">
      <c r="A15" s="1" t="s">
        <v>14</v>
      </c>
      <c r="B15" s="2">
        <f>IFERROR(__xludf.DUMMYFUNCTION("SPLIT(A15, ""   "")"),39685.0)</f>
        <v>39685</v>
      </c>
      <c r="C15" s="2">
        <f>IFERROR(__xludf.DUMMYFUNCTION("""COMPUTED_VALUE"""),55155.0)</f>
        <v>55155</v>
      </c>
    </row>
    <row r="16">
      <c r="A16" s="1" t="s">
        <v>15</v>
      </c>
      <c r="B16" s="2">
        <f>IFERROR(__xludf.DUMMYFUNCTION("SPLIT(A16, ""   "")"),31946.0)</f>
        <v>31946</v>
      </c>
      <c r="C16" s="2">
        <f>IFERROR(__xludf.DUMMYFUNCTION("""COMPUTED_VALUE"""),67583.0)</f>
        <v>67583</v>
      </c>
    </row>
    <row r="17">
      <c r="A17" s="1" t="s">
        <v>16</v>
      </c>
      <c r="B17" s="2">
        <f>IFERROR(__xludf.DUMMYFUNCTION("SPLIT(A17, ""   "")"),39808.0)</f>
        <v>39808</v>
      </c>
      <c r="C17" s="2">
        <f>IFERROR(__xludf.DUMMYFUNCTION("""COMPUTED_VALUE"""),34091.0)</f>
        <v>34091</v>
      </c>
    </row>
    <row r="18">
      <c r="A18" s="1" t="s">
        <v>17</v>
      </c>
      <c r="B18" s="2">
        <f>IFERROR(__xludf.DUMMYFUNCTION("SPLIT(A18, ""   "")"),45133.0)</f>
        <v>45133</v>
      </c>
      <c r="C18" s="2">
        <f>IFERROR(__xludf.DUMMYFUNCTION("""COMPUTED_VALUE"""),43008.0)</f>
        <v>43008</v>
      </c>
    </row>
    <row r="19">
      <c r="A19" s="1" t="s">
        <v>18</v>
      </c>
      <c r="B19" s="2">
        <f>IFERROR(__xludf.DUMMYFUNCTION("SPLIT(A19, ""   "")"),57938.0)</f>
        <v>57938</v>
      </c>
      <c r="C19" s="2">
        <f>IFERROR(__xludf.DUMMYFUNCTION("""COMPUTED_VALUE"""),97422.0)</f>
        <v>97422</v>
      </c>
    </row>
    <row r="20">
      <c r="A20" s="1" t="s">
        <v>19</v>
      </c>
      <c r="B20" s="2">
        <f>IFERROR(__xludf.DUMMYFUNCTION("SPLIT(A20, ""   "")"),70650.0)</f>
        <v>70650</v>
      </c>
      <c r="C20" s="2">
        <f>IFERROR(__xludf.DUMMYFUNCTION("""COMPUTED_VALUE"""),78635.0)</f>
        <v>78635</v>
      </c>
    </row>
    <row r="21">
      <c r="A21" s="1" t="s">
        <v>20</v>
      </c>
      <c r="B21" s="2">
        <f>IFERROR(__xludf.DUMMYFUNCTION("SPLIT(A21, ""   "")"),40085.0)</f>
        <v>40085</v>
      </c>
      <c r="C21" s="2">
        <f>IFERROR(__xludf.DUMMYFUNCTION("""COMPUTED_VALUE"""),43526.0)</f>
        <v>43526</v>
      </c>
    </row>
    <row r="22">
      <c r="A22" s="1" t="s">
        <v>21</v>
      </c>
      <c r="B22" s="2">
        <f>IFERROR(__xludf.DUMMYFUNCTION("SPLIT(A22, ""   "")"),82147.0)</f>
        <v>82147</v>
      </c>
      <c r="C22" s="2">
        <f>IFERROR(__xludf.DUMMYFUNCTION("""COMPUTED_VALUE"""),44804.0)</f>
        <v>44804</v>
      </c>
    </row>
    <row r="23">
      <c r="A23" s="1" t="s">
        <v>22</v>
      </c>
      <c r="B23" s="2">
        <f>IFERROR(__xludf.DUMMYFUNCTION("SPLIT(A23, ""   "")"),48132.0)</f>
        <v>48132</v>
      </c>
      <c r="C23" s="2">
        <f>IFERROR(__xludf.DUMMYFUNCTION("""COMPUTED_VALUE"""),11603.0)</f>
        <v>11603</v>
      </c>
    </row>
    <row r="24">
      <c r="A24" s="1" t="s">
        <v>23</v>
      </c>
      <c r="B24" s="2">
        <f>IFERROR(__xludf.DUMMYFUNCTION("SPLIT(A24, ""   "")"),36805.0)</f>
        <v>36805</v>
      </c>
      <c r="C24" s="2">
        <f>IFERROR(__xludf.DUMMYFUNCTION("""COMPUTED_VALUE"""),26938.0)</f>
        <v>26938</v>
      </c>
    </row>
    <row r="25">
      <c r="A25" s="1" t="s">
        <v>24</v>
      </c>
      <c r="B25" s="2">
        <f>IFERROR(__xludf.DUMMYFUNCTION("SPLIT(A25, ""   "")"),95935.0)</f>
        <v>95935</v>
      </c>
      <c r="C25" s="2">
        <f>IFERROR(__xludf.DUMMYFUNCTION("""COMPUTED_VALUE"""),52745.0)</f>
        <v>52745</v>
      </c>
    </row>
    <row r="26">
      <c r="A26" s="1" t="s">
        <v>25</v>
      </c>
      <c r="B26" s="2">
        <f>IFERROR(__xludf.DUMMYFUNCTION("SPLIT(A26, ""   "")"),43007.0)</f>
        <v>43007</v>
      </c>
      <c r="C26" s="2">
        <f>IFERROR(__xludf.DUMMYFUNCTION("""COMPUTED_VALUE"""),59992.0)</f>
        <v>59992</v>
      </c>
    </row>
    <row r="27">
      <c r="A27" s="1" t="s">
        <v>26</v>
      </c>
      <c r="B27" s="2">
        <f>IFERROR(__xludf.DUMMYFUNCTION("SPLIT(A27, ""   "")"),64997.0)</f>
        <v>64997</v>
      </c>
      <c r="C27" s="2">
        <f>IFERROR(__xludf.DUMMYFUNCTION("""COMPUTED_VALUE"""),70247.0)</f>
        <v>70247</v>
      </c>
    </row>
    <row r="28">
      <c r="A28" s="1" t="s">
        <v>27</v>
      </c>
      <c r="B28" s="2">
        <f>IFERROR(__xludf.DUMMYFUNCTION("SPLIT(A28, ""   "")"),16361.0)</f>
        <v>16361</v>
      </c>
      <c r="C28" s="2">
        <f>IFERROR(__xludf.DUMMYFUNCTION("""COMPUTED_VALUE"""),24737.0)</f>
        <v>24737</v>
      </c>
    </row>
    <row r="29">
      <c r="A29" s="1" t="s">
        <v>28</v>
      </c>
      <c r="B29" s="2">
        <f>IFERROR(__xludf.DUMMYFUNCTION("SPLIT(A29, ""   "")"),77467.0)</f>
        <v>77467</v>
      </c>
      <c r="C29" s="2">
        <f>IFERROR(__xludf.DUMMYFUNCTION("""COMPUTED_VALUE"""),35575.0)</f>
        <v>35575</v>
      </c>
    </row>
    <row r="30">
      <c r="A30" s="1" t="s">
        <v>29</v>
      </c>
      <c r="B30" s="2">
        <f>IFERROR(__xludf.DUMMYFUNCTION("SPLIT(A30, ""   "")"),88430.0)</f>
        <v>88430</v>
      </c>
      <c r="C30" s="2">
        <f>IFERROR(__xludf.DUMMYFUNCTION("""COMPUTED_VALUE"""),84124.0)</f>
        <v>84124</v>
      </c>
    </row>
    <row r="31">
      <c r="A31" s="1" t="s">
        <v>30</v>
      </c>
      <c r="B31" s="2">
        <f>IFERROR(__xludf.DUMMYFUNCTION("SPLIT(A31, ""   "")"),40863.0)</f>
        <v>40863</v>
      </c>
      <c r="C31" s="2">
        <f>IFERROR(__xludf.DUMMYFUNCTION("""COMPUTED_VALUE"""),81976.0)</f>
        <v>81976</v>
      </c>
    </row>
    <row r="32">
      <c r="A32" s="1" t="s">
        <v>31</v>
      </c>
      <c r="B32" s="2">
        <f>IFERROR(__xludf.DUMMYFUNCTION("SPLIT(A32, ""   "")"),85989.0)</f>
        <v>85989</v>
      </c>
      <c r="C32" s="2">
        <f>IFERROR(__xludf.DUMMYFUNCTION("""COMPUTED_VALUE"""),33349.0)</f>
        <v>33349</v>
      </c>
    </row>
    <row r="33">
      <c r="A33" s="1" t="s">
        <v>32</v>
      </c>
      <c r="B33" s="2">
        <f>IFERROR(__xludf.DUMMYFUNCTION("SPLIT(A33, ""   "")"),64698.0)</f>
        <v>64698</v>
      </c>
      <c r="C33" s="2">
        <f>IFERROR(__xludf.DUMMYFUNCTION("""COMPUTED_VALUE"""),77416.0)</f>
        <v>77416</v>
      </c>
    </row>
    <row r="34">
      <c r="A34" s="1" t="s">
        <v>33</v>
      </c>
      <c r="B34" s="2">
        <f>IFERROR(__xludf.DUMMYFUNCTION("SPLIT(A34, ""   "")"),63392.0)</f>
        <v>63392</v>
      </c>
      <c r="C34" s="2">
        <f>IFERROR(__xludf.DUMMYFUNCTION("""COMPUTED_VALUE"""),63630.0)</f>
        <v>63630</v>
      </c>
    </row>
    <row r="35">
      <c r="A35" s="1" t="s">
        <v>34</v>
      </c>
      <c r="B35" s="2">
        <f>IFERROR(__xludf.DUMMYFUNCTION("SPLIT(A35, ""   "")"),32665.0)</f>
        <v>32665</v>
      </c>
      <c r="C35" s="2">
        <f>IFERROR(__xludf.DUMMYFUNCTION("""COMPUTED_VALUE"""),89542.0)</f>
        <v>89542</v>
      </c>
    </row>
    <row r="36">
      <c r="A36" s="1" t="s">
        <v>35</v>
      </c>
      <c r="B36" s="2">
        <f>IFERROR(__xludf.DUMMYFUNCTION("SPLIT(A36, ""   "")"),82943.0)</f>
        <v>82943</v>
      </c>
      <c r="C36" s="2">
        <f>IFERROR(__xludf.DUMMYFUNCTION("""COMPUTED_VALUE"""),39849.0)</f>
        <v>39849</v>
      </c>
    </row>
    <row r="37">
      <c r="A37" s="1" t="s">
        <v>36</v>
      </c>
      <c r="B37" s="2">
        <f>IFERROR(__xludf.DUMMYFUNCTION("SPLIT(A37, ""   "")"),91491.0)</f>
        <v>91491</v>
      </c>
      <c r="C37" s="2">
        <f>IFERROR(__xludf.DUMMYFUNCTION("""COMPUTED_VALUE"""),97422.0)</f>
        <v>97422</v>
      </c>
    </row>
    <row r="38">
      <c r="A38" s="1" t="s">
        <v>37</v>
      </c>
      <c r="B38" s="2">
        <f>IFERROR(__xludf.DUMMYFUNCTION("SPLIT(A38, ""   "")"),96858.0)</f>
        <v>96858</v>
      </c>
      <c r="C38" s="2">
        <f>IFERROR(__xludf.DUMMYFUNCTION("""COMPUTED_VALUE"""),17299.0)</f>
        <v>17299</v>
      </c>
    </row>
    <row r="39">
      <c r="A39" s="1" t="s">
        <v>38</v>
      </c>
      <c r="B39" s="2">
        <f>IFERROR(__xludf.DUMMYFUNCTION("SPLIT(A39, ""   "")"),88128.0)</f>
        <v>88128</v>
      </c>
      <c r="C39" s="2">
        <f>IFERROR(__xludf.DUMMYFUNCTION("""COMPUTED_VALUE"""),75447.0)</f>
        <v>75447</v>
      </c>
    </row>
    <row r="40">
      <c r="A40" s="1" t="s">
        <v>39</v>
      </c>
      <c r="B40" s="2">
        <f>IFERROR(__xludf.DUMMYFUNCTION("SPLIT(A40, ""   "")"),82315.0)</f>
        <v>82315</v>
      </c>
      <c r="C40" s="2">
        <f>IFERROR(__xludf.DUMMYFUNCTION("""COMPUTED_VALUE"""),83417.0)</f>
        <v>83417</v>
      </c>
    </row>
    <row r="41">
      <c r="A41" s="1" t="s">
        <v>40</v>
      </c>
      <c r="B41" s="2">
        <f>IFERROR(__xludf.DUMMYFUNCTION("SPLIT(A41, ""   "")"),12263.0)</f>
        <v>12263</v>
      </c>
      <c r="C41" s="2">
        <f>IFERROR(__xludf.DUMMYFUNCTION("""COMPUTED_VALUE"""),29681.0)</f>
        <v>29681</v>
      </c>
    </row>
    <row r="42">
      <c r="A42" s="1" t="s">
        <v>41</v>
      </c>
      <c r="B42" s="2">
        <f>IFERROR(__xludf.DUMMYFUNCTION("SPLIT(A42, ""   "")"),56902.0)</f>
        <v>56902</v>
      </c>
      <c r="C42" s="2">
        <f>IFERROR(__xludf.DUMMYFUNCTION("""COMPUTED_VALUE"""),35541.0)</f>
        <v>35541</v>
      </c>
    </row>
    <row r="43">
      <c r="A43" s="1" t="s">
        <v>42</v>
      </c>
      <c r="B43" s="2">
        <f>IFERROR(__xludf.DUMMYFUNCTION("SPLIT(A43, ""   "")"),16051.0)</f>
        <v>16051</v>
      </c>
      <c r="C43" s="2">
        <f>IFERROR(__xludf.DUMMYFUNCTION("""COMPUTED_VALUE"""),55031.0)</f>
        <v>55031</v>
      </c>
    </row>
    <row r="44">
      <c r="A44" s="1" t="s">
        <v>43</v>
      </c>
      <c r="B44" s="2">
        <f>IFERROR(__xludf.DUMMYFUNCTION("SPLIT(A44, ""   "")"),41613.0)</f>
        <v>41613</v>
      </c>
      <c r="C44" s="2">
        <f>IFERROR(__xludf.DUMMYFUNCTION("""COMPUTED_VALUE"""),70247.0)</f>
        <v>70247</v>
      </c>
    </row>
    <row r="45">
      <c r="A45" s="1" t="s">
        <v>44</v>
      </c>
      <c r="B45" s="2">
        <f>IFERROR(__xludf.DUMMYFUNCTION("SPLIT(A45, ""   "")"),48481.0)</f>
        <v>48481</v>
      </c>
      <c r="C45" s="2">
        <f>IFERROR(__xludf.DUMMYFUNCTION("""COMPUTED_VALUE"""),82123.0)</f>
        <v>82123</v>
      </c>
    </row>
    <row r="46">
      <c r="A46" s="1" t="s">
        <v>45</v>
      </c>
      <c r="B46" s="2">
        <f>IFERROR(__xludf.DUMMYFUNCTION("SPLIT(A46, ""   "")"),39670.0)</f>
        <v>39670</v>
      </c>
      <c r="C46" s="2">
        <f>IFERROR(__xludf.DUMMYFUNCTION("""COMPUTED_VALUE"""),89542.0)</f>
        <v>89542</v>
      </c>
    </row>
    <row r="47">
      <c r="A47" s="1" t="s">
        <v>46</v>
      </c>
      <c r="B47" s="2">
        <f>IFERROR(__xludf.DUMMYFUNCTION("SPLIT(A47, ""   "")"),31830.0)</f>
        <v>31830</v>
      </c>
      <c r="C47" s="2">
        <f>IFERROR(__xludf.DUMMYFUNCTION("""COMPUTED_VALUE"""),94024.0)</f>
        <v>94024</v>
      </c>
    </row>
    <row r="48">
      <c r="A48" s="1" t="s">
        <v>47</v>
      </c>
      <c r="B48" s="2">
        <f>IFERROR(__xludf.DUMMYFUNCTION("SPLIT(A48, ""   "")"),93702.0)</f>
        <v>93702</v>
      </c>
      <c r="C48" s="2">
        <f>IFERROR(__xludf.DUMMYFUNCTION("""COMPUTED_VALUE"""),46875.0)</f>
        <v>46875</v>
      </c>
    </row>
    <row r="49">
      <c r="A49" s="1" t="s">
        <v>48</v>
      </c>
      <c r="B49" s="2">
        <f>IFERROR(__xludf.DUMMYFUNCTION("SPLIT(A49, ""   "")"),27322.0)</f>
        <v>27322</v>
      </c>
      <c r="C49" s="2">
        <f>IFERROR(__xludf.DUMMYFUNCTION("""COMPUTED_VALUE"""),97674.0)</f>
        <v>97674</v>
      </c>
    </row>
    <row r="50">
      <c r="A50" s="1" t="s">
        <v>49</v>
      </c>
      <c r="B50" s="2">
        <f>IFERROR(__xludf.DUMMYFUNCTION("SPLIT(A50, ""   "")"),77697.0)</f>
        <v>77697</v>
      </c>
      <c r="C50" s="2">
        <f>IFERROR(__xludf.DUMMYFUNCTION("""COMPUTED_VALUE"""),38394.0)</f>
        <v>38394</v>
      </c>
    </row>
    <row r="51">
      <c r="A51" s="1" t="s">
        <v>50</v>
      </c>
      <c r="B51" s="2">
        <f>IFERROR(__xludf.DUMMYFUNCTION("SPLIT(A51, ""   "")"),12569.0)</f>
        <v>12569</v>
      </c>
      <c r="C51" s="2">
        <f>IFERROR(__xludf.DUMMYFUNCTION("""COMPUTED_VALUE"""),43603.0)</f>
        <v>43603</v>
      </c>
    </row>
    <row r="52">
      <c r="A52" s="1" t="s">
        <v>51</v>
      </c>
      <c r="B52" s="2">
        <f>IFERROR(__xludf.DUMMYFUNCTION("SPLIT(A52, ""   "")"),35225.0)</f>
        <v>35225</v>
      </c>
      <c r="C52" s="2">
        <f>IFERROR(__xludf.DUMMYFUNCTION("""COMPUTED_VALUE"""),13575.0)</f>
        <v>13575</v>
      </c>
    </row>
    <row r="53">
      <c r="A53" s="1" t="s">
        <v>52</v>
      </c>
      <c r="B53" s="2">
        <f>IFERROR(__xludf.DUMMYFUNCTION("SPLIT(A53, ""   "")"),59674.0)</f>
        <v>59674</v>
      </c>
      <c r="C53" s="2">
        <f>IFERROR(__xludf.DUMMYFUNCTION("""COMPUTED_VALUE"""),47405.0)</f>
        <v>47405</v>
      </c>
    </row>
    <row r="54">
      <c r="A54" s="1" t="s">
        <v>53</v>
      </c>
      <c r="B54" s="2">
        <f>IFERROR(__xludf.DUMMYFUNCTION("SPLIT(A54, ""   "")"),18319.0)</f>
        <v>18319</v>
      </c>
      <c r="C54" s="2">
        <f>IFERROR(__xludf.DUMMYFUNCTION("""COMPUTED_VALUE"""),89542.0)</f>
        <v>89542</v>
      </c>
    </row>
    <row r="55">
      <c r="A55" s="1" t="s">
        <v>54</v>
      </c>
      <c r="B55" s="2">
        <f>IFERROR(__xludf.DUMMYFUNCTION("SPLIT(A55, ""   "")"),88626.0)</f>
        <v>88626</v>
      </c>
      <c r="C55" s="2">
        <f>IFERROR(__xludf.DUMMYFUNCTION("""COMPUTED_VALUE"""),68373.0)</f>
        <v>68373</v>
      </c>
    </row>
    <row r="56">
      <c r="A56" s="1" t="s">
        <v>55</v>
      </c>
      <c r="B56" s="2">
        <f>IFERROR(__xludf.DUMMYFUNCTION("SPLIT(A56, ""   "")"),26170.0)</f>
        <v>26170</v>
      </c>
      <c r="C56" s="2">
        <f>IFERROR(__xludf.DUMMYFUNCTION("""COMPUTED_VALUE"""),74493.0)</f>
        <v>74493</v>
      </c>
    </row>
    <row r="57">
      <c r="A57" s="1" t="s">
        <v>56</v>
      </c>
      <c r="B57" s="2">
        <f>IFERROR(__xludf.DUMMYFUNCTION("SPLIT(A57, ""   "")"),70247.0)</f>
        <v>70247</v>
      </c>
      <c r="C57" s="2">
        <f>IFERROR(__xludf.DUMMYFUNCTION("""COMPUTED_VALUE"""),91908.0)</f>
        <v>91908</v>
      </c>
    </row>
    <row r="58">
      <c r="A58" s="1" t="s">
        <v>57</v>
      </c>
      <c r="B58" s="2">
        <f>IFERROR(__xludf.DUMMYFUNCTION("SPLIT(A58, ""   "")"),38965.0)</f>
        <v>38965</v>
      </c>
      <c r="C58" s="2">
        <f>IFERROR(__xludf.DUMMYFUNCTION("""COMPUTED_VALUE"""),28783.0)</f>
        <v>28783</v>
      </c>
    </row>
    <row r="59">
      <c r="A59" s="1" t="s">
        <v>58</v>
      </c>
      <c r="B59" s="2">
        <f>IFERROR(__xludf.DUMMYFUNCTION("SPLIT(A59, ""   "")"),52976.0)</f>
        <v>52976</v>
      </c>
      <c r="C59" s="2">
        <f>IFERROR(__xludf.DUMMYFUNCTION("""COMPUTED_VALUE"""),51470.0)</f>
        <v>51470</v>
      </c>
    </row>
    <row r="60">
      <c r="A60" s="1" t="s">
        <v>59</v>
      </c>
      <c r="B60" s="2">
        <f>IFERROR(__xludf.DUMMYFUNCTION("SPLIT(A60, ""   "")"),15339.0)</f>
        <v>15339</v>
      </c>
      <c r="C60" s="2">
        <f>IFERROR(__xludf.DUMMYFUNCTION("""COMPUTED_VALUE"""),80450.0)</f>
        <v>80450</v>
      </c>
    </row>
    <row r="61">
      <c r="A61" s="1" t="s">
        <v>60</v>
      </c>
      <c r="B61" s="2">
        <f>IFERROR(__xludf.DUMMYFUNCTION("SPLIT(A61, ""   "")"),72244.0)</f>
        <v>72244</v>
      </c>
      <c r="C61" s="2">
        <f>IFERROR(__xludf.DUMMYFUNCTION("""COMPUTED_VALUE"""),13084.0)</f>
        <v>13084</v>
      </c>
    </row>
    <row r="62">
      <c r="A62" s="1" t="s">
        <v>61</v>
      </c>
      <c r="B62" s="2">
        <f>IFERROR(__xludf.DUMMYFUNCTION("SPLIT(A62, ""   "")"),46476.0)</f>
        <v>46476</v>
      </c>
      <c r="C62" s="2">
        <f>IFERROR(__xludf.DUMMYFUNCTION("""COMPUTED_VALUE"""),91257.0)</f>
        <v>91257</v>
      </c>
    </row>
    <row r="63">
      <c r="A63" s="1" t="s">
        <v>62</v>
      </c>
      <c r="B63" s="2">
        <f>IFERROR(__xludf.DUMMYFUNCTION("SPLIT(A63, ""   "")"),11615.0)</f>
        <v>11615</v>
      </c>
      <c r="C63" s="2">
        <f>IFERROR(__xludf.DUMMYFUNCTION("""COMPUTED_VALUE"""),43109.0)</f>
        <v>43109</v>
      </c>
    </row>
    <row r="64">
      <c r="A64" s="1" t="s">
        <v>63</v>
      </c>
      <c r="B64" s="2">
        <f>IFERROR(__xludf.DUMMYFUNCTION("SPLIT(A64, ""   "")"),92556.0)</f>
        <v>92556</v>
      </c>
      <c r="C64" s="2">
        <f>IFERROR(__xludf.DUMMYFUNCTION("""COMPUTED_VALUE"""),35200.0)</f>
        <v>35200</v>
      </c>
    </row>
    <row r="65">
      <c r="A65" s="1" t="s">
        <v>64</v>
      </c>
      <c r="B65" s="2">
        <f>IFERROR(__xludf.DUMMYFUNCTION("SPLIT(A65, ""   "")"),30522.0)</f>
        <v>30522</v>
      </c>
      <c r="C65" s="2">
        <f>IFERROR(__xludf.DUMMYFUNCTION("""COMPUTED_VALUE"""),17599.0)</f>
        <v>17599</v>
      </c>
    </row>
    <row r="66">
      <c r="A66" s="1" t="s">
        <v>65</v>
      </c>
      <c r="B66" s="2">
        <f>IFERROR(__xludf.DUMMYFUNCTION("SPLIT(A66, ""   "")"),52667.0)</f>
        <v>52667</v>
      </c>
      <c r="C66" s="2">
        <f>IFERROR(__xludf.DUMMYFUNCTION("""COMPUTED_VALUE"""),55031.0)</f>
        <v>55031</v>
      </c>
    </row>
    <row r="67">
      <c r="A67" s="1" t="s">
        <v>66</v>
      </c>
      <c r="B67" s="2">
        <f>IFERROR(__xludf.DUMMYFUNCTION("SPLIT(A67, ""   "")"),61811.0)</f>
        <v>61811</v>
      </c>
      <c r="C67" s="2">
        <f>IFERROR(__xludf.DUMMYFUNCTION("""COMPUTED_VALUE"""),24081.0)</f>
        <v>24081</v>
      </c>
    </row>
    <row r="68">
      <c r="A68" s="1" t="s">
        <v>67</v>
      </c>
      <c r="B68" s="2">
        <f>IFERROR(__xludf.DUMMYFUNCTION("SPLIT(A68, ""   "")"),15611.0)</f>
        <v>15611</v>
      </c>
      <c r="C68" s="2">
        <f>IFERROR(__xludf.DUMMYFUNCTION("""COMPUTED_VALUE"""),55031.0)</f>
        <v>55031</v>
      </c>
    </row>
    <row r="69">
      <c r="A69" s="1" t="s">
        <v>68</v>
      </c>
      <c r="B69" s="2">
        <f>IFERROR(__xludf.DUMMYFUNCTION("SPLIT(A69, ""   "")"),31461.0)</f>
        <v>31461</v>
      </c>
      <c r="C69" s="2">
        <f>IFERROR(__xludf.DUMMYFUNCTION("""COMPUTED_VALUE"""),62239.0)</f>
        <v>62239</v>
      </c>
    </row>
    <row r="70">
      <c r="A70" s="1" t="s">
        <v>69</v>
      </c>
      <c r="B70" s="2">
        <f>IFERROR(__xludf.DUMMYFUNCTION("SPLIT(A70, ""   "")"),36424.0)</f>
        <v>36424</v>
      </c>
      <c r="C70" s="2">
        <f>IFERROR(__xludf.DUMMYFUNCTION("""COMPUTED_VALUE"""),16768.0)</f>
        <v>16768</v>
      </c>
    </row>
    <row r="71">
      <c r="A71" s="1" t="s">
        <v>70</v>
      </c>
      <c r="B71" s="2">
        <f>IFERROR(__xludf.DUMMYFUNCTION("SPLIT(A71, ""   "")"),92745.0)</f>
        <v>92745</v>
      </c>
      <c r="C71" s="2">
        <f>IFERROR(__xludf.DUMMYFUNCTION("""COMPUTED_VALUE"""),44773.0)</f>
        <v>44773</v>
      </c>
    </row>
    <row r="72">
      <c r="A72" s="1" t="s">
        <v>71</v>
      </c>
      <c r="B72" s="2">
        <f>IFERROR(__xludf.DUMMYFUNCTION("SPLIT(A72, ""   "")"),10246.0)</f>
        <v>10246</v>
      </c>
      <c r="C72" s="2">
        <f>IFERROR(__xludf.DUMMYFUNCTION("""COMPUTED_VALUE"""),50548.0)</f>
        <v>50548</v>
      </c>
    </row>
    <row r="73">
      <c r="A73" s="1" t="s">
        <v>72</v>
      </c>
      <c r="B73" s="2">
        <f>IFERROR(__xludf.DUMMYFUNCTION("SPLIT(A73, ""   "")"),86509.0)</f>
        <v>86509</v>
      </c>
      <c r="C73" s="2">
        <f>IFERROR(__xludf.DUMMYFUNCTION("""COMPUTED_VALUE"""),28934.0)</f>
        <v>28934</v>
      </c>
    </row>
    <row r="74">
      <c r="A74" s="1" t="s">
        <v>73</v>
      </c>
      <c r="B74" s="2">
        <f>IFERROR(__xludf.DUMMYFUNCTION("SPLIT(A74, ""   "")"),45418.0)</f>
        <v>45418</v>
      </c>
      <c r="C74" s="2">
        <f>IFERROR(__xludf.DUMMYFUNCTION("""COMPUTED_VALUE"""),78893.0)</f>
        <v>78893</v>
      </c>
    </row>
    <row r="75">
      <c r="A75" s="1" t="s">
        <v>74</v>
      </c>
      <c r="B75" s="2">
        <f>IFERROR(__xludf.DUMMYFUNCTION("SPLIT(A75, ""   "")"),45156.0)</f>
        <v>45156</v>
      </c>
      <c r="C75" s="2">
        <f>IFERROR(__xludf.DUMMYFUNCTION("""COMPUTED_VALUE"""),63696.0)</f>
        <v>63696</v>
      </c>
    </row>
    <row r="76">
      <c r="A76" s="1" t="s">
        <v>75</v>
      </c>
      <c r="B76" s="2">
        <f>IFERROR(__xludf.DUMMYFUNCTION("SPLIT(A76, ""   "")"),95535.0)</f>
        <v>95535</v>
      </c>
      <c r="C76" s="2">
        <f>IFERROR(__xludf.DUMMYFUNCTION("""COMPUTED_VALUE"""),55031.0)</f>
        <v>55031</v>
      </c>
    </row>
    <row r="77">
      <c r="A77" s="1" t="s">
        <v>76</v>
      </c>
      <c r="B77" s="2">
        <f>IFERROR(__xludf.DUMMYFUNCTION("SPLIT(A77, ""   "")"),16691.0)</f>
        <v>16691</v>
      </c>
      <c r="C77" s="2">
        <f>IFERROR(__xludf.DUMMYFUNCTION("""COMPUTED_VALUE"""),96423.0)</f>
        <v>96423</v>
      </c>
    </row>
    <row r="78">
      <c r="A78" s="1" t="s">
        <v>77</v>
      </c>
      <c r="B78" s="2">
        <f>IFERROR(__xludf.DUMMYFUNCTION("SPLIT(A78, ""   "")"),43778.0)</f>
        <v>43778</v>
      </c>
      <c r="C78" s="2">
        <f>IFERROR(__xludf.DUMMYFUNCTION("""COMPUTED_VALUE"""),43603.0)</f>
        <v>43603</v>
      </c>
    </row>
    <row r="79">
      <c r="A79" s="1" t="s">
        <v>78</v>
      </c>
      <c r="B79" s="2">
        <f>IFERROR(__xludf.DUMMYFUNCTION("SPLIT(A79, ""   "")"),71564.0)</f>
        <v>71564</v>
      </c>
      <c r="C79" s="2">
        <f>IFERROR(__xludf.DUMMYFUNCTION("""COMPUTED_VALUE"""),52518.0)</f>
        <v>52518</v>
      </c>
    </row>
    <row r="80">
      <c r="A80" s="1" t="s">
        <v>79</v>
      </c>
      <c r="B80" s="2">
        <f>IFERROR(__xludf.DUMMYFUNCTION("SPLIT(A80, ""   "")"),87002.0)</f>
        <v>87002</v>
      </c>
      <c r="C80" s="2">
        <f>IFERROR(__xludf.DUMMYFUNCTION("""COMPUTED_VALUE"""),81976.0)</f>
        <v>81976</v>
      </c>
    </row>
    <row r="81">
      <c r="A81" s="1" t="s">
        <v>80</v>
      </c>
      <c r="B81" s="2">
        <f>IFERROR(__xludf.DUMMYFUNCTION("SPLIT(A81, ""   "")"),94024.0)</f>
        <v>94024</v>
      </c>
      <c r="C81" s="2">
        <f>IFERROR(__xludf.DUMMYFUNCTION("""COMPUTED_VALUE"""),83359.0)</f>
        <v>83359</v>
      </c>
    </row>
    <row r="82">
      <c r="A82" s="1" t="s">
        <v>81</v>
      </c>
      <c r="B82" s="2">
        <f>IFERROR(__xludf.DUMMYFUNCTION("SPLIT(A82, ""   "")"),20893.0)</f>
        <v>20893</v>
      </c>
      <c r="C82" s="2">
        <f>IFERROR(__xludf.DUMMYFUNCTION("""COMPUTED_VALUE"""),60991.0)</f>
        <v>60991</v>
      </c>
    </row>
    <row r="83">
      <c r="A83" s="1" t="s">
        <v>82</v>
      </c>
      <c r="B83" s="2">
        <f>IFERROR(__xludf.DUMMYFUNCTION("SPLIT(A83, ""   "")"),62456.0)</f>
        <v>62456</v>
      </c>
      <c r="C83" s="2">
        <f>IFERROR(__xludf.DUMMYFUNCTION("""COMPUTED_VALUE"""),35753.0)</f>
        <v>35753</v>
      </c>
    </row>
    <row r="84">
      <c r="A84" s="1" t="s">
        <v>83</v>
      </c>
      <c r="B84" s="2">
        <f>IFERROR(__xludf.DUMMYFUNCTION("SPLIT(A84, ""   "")"),33024.0)</f>
        <v>33024</v>
      </c>
      <c r="C84" s="2">
        <f>IFERROR(__xludf.DUMMYFUNCTION("""COMPUTED_VALUE"""),85311.0)</f>
        <v>85311</v>
      </c>
    </row>
    <row r="85">
      <c r="A85" s="1" t="s">
        <v>84</v>
      </c>
      <c r="B85" s="2">
        <f>IFERROR(__xludf.DUMMYFUNCTION("SPLIT(A85, ""   "")"),66867.0)</f>
        <v>66867</v>
      </c>
      <c r="C85" s="2">
        <f>IFERROR(__xludf.DUMMYFUNCTION("""COMPUTED_VALUE"""),44981.0)</f>
        <v>44981</v>
      </c>
    </row>
    <row r="86">
      <c r="A86" s="1" t="s">
        <v>85</v>
      </c>
      <c r="B86" s="2">
        <f>IFERROR(__xludf.DUMMYFUNCTION("SPLIT(A86, ""   "")"),61522.0)</f>
        <v>61522</v>
      </c>
      <c r="C86" s="2">
        <f>IFERROR(__xludf.DUMMYFUNCTION("""COMPUTED_VALUE"""),43603.0)</f>
        <v>43603</v>
      </c>
    </row>
    <row r="87">
      <c r="A87" s="1" t="s">
        <v>86</v>
      </c>
      <c r="B87" s="2">
        <f>IFERROR(__xludf.DUMMYFUNCTION("SPLIT(A87, ""   "")"),16128.0)</f>
        <v>16128</v>
      </c>
      <c r="C87" s="2">
        <f>IFERROR(__xludf.DUMMYFUNCTION("""COMPUTED_VALUE"""),43603.0)</f>
        <v>43603</v>
      </c>
    </row>
    <row r="88">
      <c r="A88" s="1" t="s">
        <v>87</v>
      </c>
      <c r="B88" s="2">
        <f>IFERROR(__xludf.DUMMYFUNCTION("SPLIT(A88, ""   "")"),41863.0)</f>
        <v>41863</v>
      </c>
      <c r="C88" s="2">
        <f>IFERROR(__xludf.DUMMYFUNCTION("""COMPUTED_VALUE"""),94024.0)</f>
        <v>94024</v>
      </c>
    </row>
    <row r="89">
      <c r="A89" s="1" t="s">
        <v>88</v>
      </c>
      <c r="B89" s="2">
        <f>IFERROR(__xludf.DUMMYFUNCTION("SPLIT(A89, ""   "")"),88684.0)</f>
        <v>88684</v>
      </c>
      <c r="C89" s="2">
        <f>IFERROR(__xludf.DUMMYFUNCTION("""COMPUTED_VALUE"""),33301.0)</f>
        <v>33301</v>
      </c>
    </row>
    <row r="90">
      <c r="A90" s="1" t="s">
        <v>89</v>
      </c>
      <c r="B90" s="2">
        <f>IFERROR(__xludf.DUMMYFUNCTION("SPLIT(A90, ""   "")"),59882.0)</f>
        <v>59882</v>
      </c>
      <c r="C90" s="2">
        <f>IFERROR(__xludf.DUMMYFUNCTION("""COMPUTED_VALUE"""),95399.0)</f>
        <v>95399</v>
      </c>
    </row>
    <row r="91">
      <c r="A91" s="1" t="s">
        <v>90</v>
      </c>
      <c r="B91" s="2">
        <f>IFERROR(__xludf.DUMMYFUNCTION("SPLIT(A91, ""   "")"),70842.0)</f>
        <v>70842</v>
      </c>
      <c r="C91" s="2">
        <f>IFERROR(__xludf.DUMMYFUNCTION("""COMPUTED_VALUE"""),13159.0)</f>
        <v>13159</v>
      </c>
    </row>
    <row r="92">
      <c r="A92" s="1" t="s">
        <v>91</v>
      </c>
      <c r="B92" s="2">
        <f>IFERROR(__xludf.DUMMYFUNCTION("SPLIT(A92, ""   "")"),62709.0)</f>
        <v>62709</v>
      </c>
      <c r="C92" s="2">
        <f>IFERROR(__xludf.DUMMYFUNCTION("""COMPUTED_VALUE"""),16215.0)</f>
        <v>16215</v>
      </c>
    </row>
    <row r="93">
      <c r="A93" s="1" t="s">
        <v>92</v>
      </c>
      <c r="B93" s="2">
        <f>IFERROR(__xludf.DUMMYFUNCTION("SPLIT(A93, ""   "")"),16058.0)</f>
        <v>16058</v>
      </c>
      <c r="C93" s="2">
        <f>IFERROR(__xludf.DUMMYFUNCTION("""COMPUTED_VALUE"""),48454.0)</f>
        <v>48454</v>
      </c>
    </row>
    <row r="94">
      <c r="A94" s="1" t="s">
        <v>93</v>
      </c>
      <c r="B94" s="2">
        <f>IFERROR(__xludf.DUMMYFUNCTION("SPLIT(A94, ""   "")"),67232.0)</f>
        <v>67232</v>
      </c>
      <c r="C94" s="2">
        <f>IFERROR(__xludf.DUMMYFUNCTION("""COMPUTED_VALUE"""),35375.0)</f>
        <v>35375</v>
      </c>
    </row>
    <row r="95">
      <c r="A95" s="1" t="s">
        <v>94</v>
      </c>
      <c r="B95" s="2">
        <f>IFERROR(__xludf.DUMMYFUNCTION("SPLIT(A95, ""   "")"),62624.0)</f>
        <v>62624</v>
      </c>
      <c r="C95" s="2">
        <f>IFERROR(__xludf.DUMMYFUNCTION("""COMPUTED_VALUE"""),16768.0)</f>
        <v>16768</v>
      </c>
    </row>
    <row r="96">
      <c r="A96" s="1" t="s">
        <v>95</v>
      </c>
      <c r="B96" s="2">
        <f>IFERROR(__xludf.DUMMYFUNCTION("SPLIT(A96, ""   "")"),47204.0)</f>
        <v>47204</v>
      </c>
      <c r="C96" s="2">
        <f>IFERROR(__xludf.DUMMYFUNCTION("""COMPUTED_VALUE"""),53486.0)</f>
        <v>53486</v>
      </c>
    </row>
    <row r="97">
      <c r="A97" s="1" t="s">
        <v>96</v>
      </c>
      <c r="B97" s="2">
        <f>IFERROR(__xludf.DUMMYFUNCTION("SPLIT(A97, ""   "")"),81027.0)</f>
        <v>81027</v>
      </c>
      <c r="C97" s="2">
        <f>IFERROR(__xludf.DUMMYFUNCTION("""COMPUTED_VALUE"""),66508.0)</f>
        <v>66508</v>
      </c>
    </row>
    <row r="98">
      <c r="A98" s="1" t="s">
        <v>97</v>
      </c>
      <c r="B98" s="2">
        <f>IFERROR(__xludf.DUMMYFUNCTION("SPLIT(A98, ""   "")"),76530.0)</f>
        <v>76530</v>
      </c>
      <c r="C98" s="2">
        <f>IFERROR(__xludf.DUMMYFUNCTION("""COMPUTED_VALUE"""),49287.0)</f>
        <v>49287</v>
      </c>
    </row>
    <row r="99">
      <c r="A99" s="1" t="s">
        <v>98</v>
      </c>
      <c r="B99" s="2">
        <f>IFERROR(__xludf.DUMMYFUNCTION("SPLIT(A99, ""   "")"),25749.0)</f>
        <v>25749</v>
      </c>
      <c r="C99" s="2">
        <f>IFERROR(__xludf.DUMMYFUNCTION("""COMPUTED_VALUE"""),46116.0)</f>
        <v>46116</v>
      </c>
    </row>
    <row r="100">
      <c r="A100" s="1" t="s">
        <v>99</v>
      </c>
      <c r="B100" s="2">
        <f>IFERROR(__xludf.DUMMYFUNCTION("SPLIT(A100, ""   "")"),81620.0)</f>
        <v>81620</v>
      </c>
      <c r="C100" s="2">
        <f>IFERROR(__xludf.DUMMYFUNCTION("""COMPUTED_VALUE"""),45156.0)</f>
        <v>45156</v>
      </c>
    </row>
    <row r="101">
      <c r="A101" s="1" t="s">
        <v>100</v>
      </c>
      <c r="B101" s="2">
        <f>IFERROR(__xludf.DUMMYFUNCTION("SPLIT(A101, ""   "")"),71662.0)</f>
        <v>71662</v>
      </c>
      <c r="C101" s="2">
        <f>IFERROR(__xludf.DUMMYFUNCTION("""COMPUTED_VALUE"""),77019.0)</f>
        <v>77019</v>
      </c>
    </row>
    <row r="102">
      <c r="A102" s="1" t="s">
        <v>101</v>
      </c>
      <c r="B102" s="2">
        <f>IFERROR(__xludf.DUMMYFUNCTION("SPLIT(A102, ""   "")"),80092.0)</f>
        <v>80092</v>
      </c>
      <c r="C102" s="2">
        <f>IFERROR(__xludf.DUMMYFUNCTION("""COMPUTED_VALUE"""),68967.0)</f>
        <v>68967</v>
      </c>
    </row>
    <row r="103">
      <c r="A103" s="1" t="s">
        <v>102</v>
      </c>
      <c r="B103" s="2">
        <f>IFERROR(__xludf.DUMMYFUNCTION("SPLIT(A103, ""   "")"),19088.0)</f>
        <v>19088</v>
      </c>
      <c r="C103" s="2">
        <f>IFERROR(__xludf.DUMMYFUNCTION("""COMPUTED_VALUE"""),31955.0)</f>
        <v>31955</v>
      </c>
    </row>
    <row r="104">
      <c r="A104" s="1" t="s">
        <v>103</v>
      </c>
      <c r="B104" s="2">
        <f>IFERROR(__xludf.DUMMYFUNCTION("SPLIT(A104, ""   "")"),40308.0)</f>
        <v>40308</v>
      </c>
      <c r="C104" s="2">
        <f>IFERROR(__xludf.DUMMYFUNCTION("""COMPUTED_VALUE"""),81976.0)</f>
        <v>81976</v>
      </c>
    </row>
    <row r="105">
      <c r="A105" s="1" t="s">
        <v>104</v>
      </c>
      <c r="B105" s="2">
        <f>IFERROR(__xludf.DUMMYFUNCTION("SPLIT(A105, ""   "")"),39855.0)</f>
        <v>39855</v>
      </c>
      <c r="C105" s="2">
        <f>IFERROR(__xludf.DUMMYFUNCTION("""COMPUTED_VALUE"""),90825.0)</f>
        <v>90825</v>
      </c>
    </row>
    <row r="106">
      <c r="A106" s="1" t="s">
        <v>105</v>
      </c>
      <c r="B106" s="2">
        <f>IFERROR(__xludf.DUMMYFUNCTION("SPLIT(A106, ""   "")"),93549.0)</f>
        <v>93549</v>
      </c>
      <c r="C106" s="2">
        <f>IFERROR(__xludf.DUMMYFUNCTION("""COMPUTED_VALUE"""),88660.0)</f>
        <v>88660</v>
      </c>
    </row>
    <row r="107">
      <c r="A107" s="1" t="s">
        <v>106</v>
      </c>
      <c r="B107" s="2">
        <f>IFERROR(__xludf.DUMMYFUNCTION("SPLIT(A107, ""   "")"),71622.0)</f>
        <v>71622</v>
      </c>
      <c r="C107" s="2">
        <f>IFERROR(__xludf.DUMMYFUNCTION("""COMPUTED_VALUE"""),81450.0)</f>
        <v>81450</v>
      </c>
    </row>
    <row r="108">
      <c r="A108" s="1" t="s">
        <v>107</v>
      </c>
      <c r="B108" s="2">
        <f>IFERROR(__xludf.DUMMYFUNCTION("SPLIT(A108, ""   "")"),64422.0)</f>
        <v>64422</v>
      </c>
      <c r="C108" s="2">
        <f>IFERROR(__xludf.DUMMYFUNCTION("""COMPUTED_VALUE"""),30851.0)</f>
        <v>30851</v>
      </c>
    </row>
    <row r="109">
      <c r="A109" s="1" t="s">
        <v>108</v>
      </c>
      <c r="B109" s="2">
        <f>IFERROR(__xludf.DUMMYFUNCTION("SPLIT(A109, ""   "")"),43828.0)</f>
        <v>43828</v>
      </c>
      <c r="C109" s="2">
        <f>IFERROR(__xludf.DUMMYFUNCTION("""COMPUTED_VALUE"""),60702.0)</f>
        <v>60702</v>
      </c>
    </row>
    <row r="110">
      <c r="A110" s="1" t="s">
        <v>109</v>
      </c>
      <c r="B110" s="2">
        <f>IFERROR(__xludf.DUMMYFUNCTION("SPLIT(A110, ""   "")"),77801.0)</f>
        <v>77801</v>
      </c>
      <c r="C110" s="2">
        <f>IFERROR(__xludf.DUMMYFUNCTION("""COMPUTED_VALUE"""),90810.0)</f>
        <v>90810</v>
      </c>
    </row>
    <row r="111">
      <c r="A111" s="1" t="s">
        <v>110</v>
      </c>
      <c r="B111" s="2">
        <f>IFERROR(__xludf.DUMMYFUNCTION("SPLIT(A111, ""   "")"),13925.0)</f>
        <v>13925</v>
      </c>
      <c r="C111" s="2">
        <f>IFERROR(__xludf.DUMMYFUNCTION("""COMPUTED_VALUE"""),91184.0)</f>
        <v>91184</v>
      </c>
    </row>
    <row r="112">
      <c r="A112" s="1" t="s">
        <v>111</v>
      </c>
      <c r="B112" s="2">
        <f>IFERROR(__xludf.DUMMYFUNCTION("SPLIT(A112, ""   "")"),51830.0)</f>
        <v>51830</v>
      </c>
      <c r="C112" s="2">
        <f>IFERROR(__xludf.DUMMYFUNCTION("""COMPUTED_VALUE"""),83830.0)</f>
        <v>83830</v>
      </c>
    </row>
    <row r="113">
      <c r="A113" s="1" t="s">
        <v>112</v>
      </c>
      <c r="B113" s="2">
        <f>IFERROR(__xludf.DUMMYFUNCTION("SPLIT(A113, ""   "")"),12507.0)</f>
        <v>12507</v>
      </c>
      <c r="C113" s="2">
        <f>IFERROR(__xludf.DUMMYFUNCTION("""COMPUTED_VALUE"""),26391.0)</f>
        <v>26391</v>
      </c>
    </row>
    <row r="114">
      <c r="A114" s="1" t="s">
        <v>113</v>
      </c>
      <c r="B114" s="2">
        <f>IFERROR(__xludf.DUMMYFUNCTION("SPLIT(A114, ""   "")"),50014.0)</f>
        <v>50014</v>
      </c>
      <c r="C114" s="2">
        <f>IFERROR(__xludf.DUMMYFUNCTION("""COMPUTED_VALUE"""),45156.0)</f>
        <v>45156</v>
      </c>
    </row>
    <row r="115">
      <c r="A115" s="1" t="s">
        <v>114</v>
      </c>
      <c r="B115" s="2">
        <f>IFERROR(__xludf.DUMMYFUNCTION("SPLIT(A115, ""   "")"),56843.0)</f>
        <v>56843</v>
      </c>
      <c r="C115" s="2">
        <f>IFERROR(__xludf.DUMMYFUNCTION("""COMPUTED_VALUE"""),97422.0)</f>
        <v>97422</v>
      </c>
    </row>
    <row r="116">
      <c r="A116" s="1" t="s">
        <v>115</v>
      </c>
      <c r="B116" s="2">
        <f>IFERROR(__xludf.DUMMYFUNCTION("SPLIT(A116, ""   "")"),57063.0)</f>
        <v>57063</v>
      </c>
      <c r="C116" s="2">
        <f>IFERROR(__xludf.DUMMYFUNCTION("""COMPUTED_VALUE"""),17118.0)</f>
        <v>17118</v>
      </c>
    </row>
    <row r="117">
      <c r="A117" s="1" t="s">
        <v>116</v>
      </c>
      <c r="B117" s="2">
        <f>IFERROR(__xludf.DUMMYFUNCTION("SPLIT(A117, ""   "")"),37260.0)</f>
        <v>37260</v>
      </c>
      <c r="C117" s="2">
        <f>IFERROR(__xludf.DUMMYFUNCTION("""COMPUTED_VALUE"""),38582.0)</f>
        <v>38582</v>
      </c>
    </row>
    <row r="118">
      <c r="A118" s="1" t="s">
        <v>117</v>
      </c>
      <c r="B118" s="2">
        <f>IFERROR(__xludf.DUMMYFUNCTION("SPLIT(A118, ""   "")"),94363.0)</f>
        <v>94363</v>
      </c>
      <c r="C118" s="2">
        <f>IFERROR(__xludf.DUMMYFUNCTION("""COMPUTED_VALUE"""),18325.0)</f>
        <v>18325</v>
      </c>
    </row>
    <row r="119">
      <c r="A119" s="1" t="s">
        <v>118</v>
      </c>
      <c r="B119" s="2">
        <f>IFERROR(__xludf.DUMMYFUNCTION("SPLIT(A119, ""   "")"),58862.0)</f>
        <v>58862</v>
      </c>
      <c r="C119" s="2">
        <f>IFERROR(__xludf.DUMMYFUNCTION("""COMPUTED_VALUE"""),23200.0)</f>
        <v>23200</v>
      </c>
    </row>
    <row r="120">
      <c r="A120" s="1" t="s">
        <v>119</v>
      </c>
      <c r="B120" s="2">
        <f>IFERROR(__xludf.DUMMYFUNCTION("SPLIT(A120, ""   "")"),57703.0)</f>
        <v>57703</v>
      </c>
      <c r="C120" s="2">
        <f>IFERROR(__xludf.DUMMYFUNCTION("""COMPUTED_VALUE"""),82014.0)</f>
        <v>82014</v>
      </c>
    </row>
    <row r="121">
      <c r="A121" s="1" t="s">
        <v>120</v>
      </c>
      <c r="B121" s="2">
        <f>IFERROR(__xludf.DUMMYFUNCTION("SPLIT(A121, ""   "")"),33084.0)</f>
        <v>33084</v>
      </c>
      <c r="C121" s="2">
        <f>IFERROR(__xludf.DUMMYFUNCTION("""COMPUTED_VALUE"""),64836.0)</f>
        <v>64836</v>
      </c>
    </row>
    <row r="122">
      <c r="A122" s="1" t="s">
        <v>121</v>
      </c>
      <c r="B122" s="2">
        <f>IFERROR(__xludf.DUMMYFUNCTION("SPLIT(A122, ""   "")"),51041.0)</f>
        <v>51041</v>
      </c>
      <c r="C122" s="2">
        <f>IFERROR(__xludf.DUMMYFUNCTION("""COMPUTED_VALUE"""),69435.0)</f>
        <v>69435</v>
      </c>
    </row>
    <row r="123">
      <c r="A123" s="1" t="s">
        <v>122</v>
      </c>
      <c r="B123" s="2">
        <f>IFERROR(__xludf.DUMMYFUNCTION("SPLIT(A123, ""   "")"),97254.0)</f>
        <v>97254</v>
      </c>
      <c r="C123" s="2">
        <f>IFERROR(__xludf.DUMMYFUNCTION("""COMPUTED_VALUE"""),51941.0)</f>
        <v>51941</v>
      </c>
    </row>
    <row r="124">
      <c r="A124" s="1" t="s">
        <v>123</v>
      </c>
      <c r="B124" s="2">
        <f>IFERROR(__xludf.DUMMYFUNCTION("SPLIT(A124, ""   "")"),35644.0)</f>
        <v>35644</v>
      </c>
      <c r="C124" s="2">
        <f>IFERROR(__xludf.DUMMYFUNCTION("""COMPUTED_VALUE"""),43603.0)</f>
        <v>43603</v>
      </c>
    </row>
    <row r="125">
      <c r="A125" s="1" t="s">
        <v>124</v>
      </c>
      <c r="B125" s="2">
        <f>IFERROR(__xludf.DUMMYFUNCTION("SPLIT(A125, ""   "")"),18669.0)</f>
        <v>18669</v>
      </c>
      <c r="C125" s="2">
        <f>IFERROR(__xludf.DUMMYFUNCTION("""COMPUTED_VALUE"""),57530.0)</f>
        <v>57530</v>
      </c>
    </row>
    <row r="126">
      <c r="A126" s="1" t="s">
        <v>125</v>
      </c>
      <c r="B126" s="2">
        <f>IFERROR(__xludf.DUMMYFUNCTION("SPLIT(A126, ""   "")"),56890.0)</f>
        <v>56890</v>
      </c>
      <c r="C126" s="2">
        <f>IFERROR(__xludf.DUMMYFUNCTION("""COMPUTED_VALUE"""),23054.0)</f>
        <v>23054</v>
      </c>
    </row>
    <row r="127">
      <c r="A127" s="1" t="s">
        <v>126</v>
      </c>
      <c r="B127" s="2">
        <f>IFERROR(__xludf.DUMMYFUNCTION("SPLIT(A127, ""   "")"),31788.0)</f>
        <v>31788</v>
      </c>
      <c r="C127" s="2">
        <f>IFERROR(__xludf.DUMMYFUNCTION("""COMPUTED_VALUE"""),80735.0)</f>
        <v>80735</v>
      </c>
    </row>
    <row r="128">
      <c r="A128" s="1" t="s">
        <v>127</v>
      </c>
      <c r="B128" s="2">
        <f>IFERROR(__xludf.DUMMYFUNCTION("SPLIT(A128, ""   "")"),54517.0)</f>
        <v>54517</v>
      </c>
      <c r="C128" s="2">
        <f>IFERROR(__xludf.DUMMYFUNCTION("""COMPUTED_VALUE"""),89542.0)</f>
        <v>89542</v>
      </c>
    </row>
    <row r="129">
      <c r="A129" s="1" t="s">
        <v>128</v>
      </c>
      <c r="B129" s="2">
        <f>IFERROR(__xludf.DUMMYFUNCTION("SPLIT(A129, ""   "")"),52172.0)</f>
        <v>52172</v>
      </c>
      <c r="C129" s="2">
        <f>IFERROR(__xludf.DUMMYFUNCTION("""COMPUTED_VALUE"""),29681.0)</f>
        <v>29681</v>
      </c>
    </row>
    <row r="130">
      <c r="A130" s="1" t="s">
        <v>129</v>
      </c>
      <c r="B130" s="2">
        <f>IFERROR(__xludf.DUMMYFUNCTION("SPLIT(A130, ""   "")"),50286.0)</f>
        <v>50286</v>
      </c>
      <c r="C130" s="2">
        <f>IFERROR(__xludf.DUMMYFUNCTION("""COMPUTED_VALUE"""),17299.0)</f>
        <v>17299</v>
      </c>
    </row>
    <row r="131">
      <c r="A131" s="1" t="s">
        <v>130</v>
      </c>
      <c r="B131" s="2">
        <f>IFERROR(__xludf.DUMMYFUNCTION("SPLIT(A131, ""   "")"),96866.0)</f>
        <v>96866</v>
      </c>
      <c r="C131" s="2">
        <f>IFERROR(__xludf.DUMMYFUNCTION("""COMPUTED_VALUE"""),94024.0)</f>
        <v>94024</v>
      </c>
    </row>
    <row r="132">
      <c r="A132" s="1" t="s">
        <v>131</v>
      </c>
      <c r="B132" s="2">
        <f>IFERROR(__xludf.DUMMYFUNCTION("SPLIT(A132, ""   "")"),56782.0)</f>
        <v>56782</v>
      </c>
      <c r="C132" s="2">
        <f>IFERROR(__xludf.DUMMYFUNCTION("""COMPUTED_VALUE"""),91820.0)</f>
        <v>91820</v>
      </c>
    </row>
    <row r="133">
      <c r="A133" s="1" t="s">
        <v>132</v>
      </c>
      <c r="B133" s="2">
        <f>IFERROR(__xludf.DUMMYFUNCTION("SPLIT(A133, ""   "")"),25469.0)</f>
        <v>25469</v>
      </c>
      <c r="C133" s="2">
        <f>IFERROR(__xludf.DUMMYFUNCTION("""COMPUTED_VALUE"""),18254.0)</f>
        <v>18254</v>
      </c>
    </row>
    <row r="134">
      <c r="A134" s="1" t="s">
        <v>133</v>
      </c>
      <c r="B134" s="2">
        <f>IFERROR(__xludf.DUMMYFUNCTION("SPLIT(A134, ""   "")"),33882.0)</f>
        <v>33882</v>
      </c>
      <c r="C134" s="2">
        <f>IFERROR(__xludf.DUMMYFUNCTION("""COMPUTED_VALUE"""),20182.0)</f>
        <v>20182</v>
      </c>
    </row>
    <row r="135">
      <c r="A135" s="1" t="s">
        <v>134</v>
      </c>
      <c r="B135" s="2">
        <f>IFERROR(__xludf.DUMMYFUNCTION("SPLIT(A135, ""   "")"),56421.0)</f>
        <v>56421</v>
      </c>
      <c r="C135" s="2">
        <f>IFERROR(__xludf.DUMMYFUNCTION("""COMPUTED_VALUE"""),31746.0)</f>
        <v>31746</v>
      </c>
    </row>
    <row r="136">
      <c r="A136" s="1" t="s">
        <v>135</v>
      </c>
      <c r="B136" s="2">
        <f>IFERROR(__xludf.DUMMYFUNCTION("SPLIT(A136, ""   "")"),91215.0)</f>
        <v>91215</v>
      </c>
      <c r="C136" s="2">
        <f>IFERROR(__xludf.DUMMYFUNCTION("""COMPUTED_VALUE"""),40070.0)</f>
        <v>40070</v>
      </c>
    </row>
    <row r="137">
      <c r="A137" s="1" t="s">
        <v>136</v>
      </c>
      <c r="B137" s="2">
        <f>IFERROR(__xludf.DUMMYFUNCTION("SPLIT(A137, ""   "")"),83847.0)</f>
        <v>83847</v>
      </c>
      <c r="C137" s="2">
        <f>IFERROR(__xludf.DUMMYFUNCTION("""COMPUTED_VALUE"""),64836.0)</f>
        <v>64836</v>
      </c>
    </row>
    <row r="138">
      <c r="A138" s="1" t="s">
        <v>137</v>
      </c>
      <c r="B138" s="2">
        <f>IFERROR(__xludf.DUMMYFUNCTION("SPLIT(A138, ""   "")"),62253.0)</f>
        <v>62253</v>
      </c>
      <c r="C138" s="2">
        <f>IFERROR(__xludf.DUMMYFUNCTION("""COMPUTED_VALUE"""),94024.0)</f>
        <v>94024</v>
      </c>
    </row>
    <row r="139">
      <c r="A139" s="1" t="s">
        <v>138</v>
      </c>
      <c r="B139" s="2">
        <f>IFERROR(__xludf.DUMMYFUNCTION("SPLIT(A139, ""   "")"),94121.0)</f>
        <v>94121</v>
      </c>
      <c r="C139" s="2">
        <f>IFERROR(__xludf.DUMMYFUNCTION("""COMPUTED_VALUE"""),60848.0)</f>
        <v>60848</v>
      </c>
    </row>
    <row r="140">
      <c r="A140" s="1" t="s">
        <v>139</v>
      </c>
      <c r="B140" s="2">
        <f>IFERROR(__xludf.DUMMYFUNCTION("SPLIT(A140, ""   "")"),98477.0)</f>
        <v>98477</v>
      </c>
      <c r="C140" s="2">
        <f>IFERROR(__xludf.DUMMYFUNCTION("""COMPUTED_VALUE"""),21613.0)</f>
        <v>21613</v>
      </c>
    </row>
    <row r="141">
      <c r="A141" s="1" t="s">
        <v>140</v>
      </c>
      <c r="B141" s="2">
        <f>IFERROR(__xludf.DUMMYFUNCTION("SPLIT(A141, ""   "")"),37590.0)</f>
        <v>37590</v>
      </c>
      <c r="C141" s="2">
        <f>IFERROR(__xludf.DUMMYFUNCTION("""COMPUTED_VALUE"""),85421.0)</f>
        <v>85421</v>
      </c>
    </row>
    <row r="142">
      <c r="A142" s="1" t="s">
        <v>141</v>
      </c>
      <c r="B142" s="2">
        <f>IFERROR(__xludf.DUMMYFUNCTION("SPLIT(A142, ""   "")"),25770.0)</f>
        <v>25770</v>
      </c>
      <c r="C142" s="2">
        <f>IFERROR(__xludf.DUMMYFUNCTION("""COMPUTED_VALUE"""),14916.0)</f>
        <v>14916</v>
      </c>
    </row>
    <row r="143">
      <c r="A143" s="1" t="s">
        <v>142</v>
      </c>
      <c r="B143" s="2">
        <f>IFERROR(__xludf.DUMMYFUNCTION("SPLIT(A143, ""   "")"),59401.0)</f>
        <v>59401</v>
      </c>
      <c r="C143" s="2">
        <f>IFERROR(__xludf.DUMMYFUNCTION("""COMPUTED_VALUE"""),59921.0)</f>
        <v>59921</v>
      </c>
    </row>
    <row r="144">
      <c r="A144" s="1" t="s">
        <v>143</v>
      </c>
      <c r="B144" s="2">
        <f>IFERROR(__xludf.DUMMYFUNCTION("SPLIT(A144, ""   "")"),73382.0)</f>
        <v>73382</v>
      </c>
      <c r="C144" s="2">
        <f>IFERROR(__xludf.DUMMYFUNCTION("""COMPUTED_VALUE"""),51470.0)</f>
        <v>51470</v>
      </c>
    </row>
    <row r="145">
      <c r="A145" s="1" t="s">
        <v>144</v>
      </c>
      <c r="B145" s="2">
        <f>IFERROR(__xludf.DUMMYFUNCTION("SPLIT(A145, ""   "")"),58149.0)</f>
        <v>58149</v>
      </c>
      <c r="C145" s="2">
        <f>IFERROR(__xludf.DUMMYFUNCTION("""COMPUTED_VALUE"""),62768.0)</f>
        <v>62768</v>
      </c>
    </row>
    <row r="146">
      <c r="A146" s="1" t="s">
        <v>145</v>
      </c>
      <c r="B146" s="2">
        <f>IFERROR(__xludf.DUMMYFUNCTION("SPLIT(A146, ""   "")"),54118.0)</f>
        <v>54118</v>
      </c>
      <c r="C146" s="2">
        <f>IFERROR(__xludf.DUMMYFUNCTION("""COMPUTED_VALUE"""),22482.0)</f>
        <v>22482</v>
      </c>
    </row>
    <row r="147">
      <c r="A147" s="1" t="s">
        <v>146</v>
      </c>
      <c r="B147" s="2">
        <f>IFERROR(__xludf.DUMMYFUNCTION("SPLIT(A147, ""   "")"),59395.0)</f>
        <v>59395</v>
      </c>
      <c r="C147" s="2">
        <f>IFERROR(__xludf.DUMMYFUNCTION("""COMPUTED_VALUE"""),59921.0)</f>
        <v>59921</v>
      </c>
    </row>
    <row r="148">
      <c r="A148" s="1" t="s">
        <v>147</v>
      </c>
      <c r="B148" s="2">
        <f>IFERROR(__xludf.DUMMYFUNCTION("SPLIT(A148, ""   "")"),63746.0)</f>
        <v>63746</v>
      </c>
      <c r="C148" s="2">
        <f>IFERROR(__xludf.DUMMYFUNCTION("""COMPUTED_VALUE"""),81450.0)</f>
        <v>81450</v>
      </c>
    </row>
    <row r="149">
      <c r="A149" s="1" t="s">
        <v>148</v>
      </c>
      <c r="B149" s="2">
        <f>IFERROR(__xludf.DUMMYFUNCTION("SPLIT(A149, ""   "")"),94883.0)</f>
        <v>94883</v>
      </c>
      <c r="C149" s="2">
        <f>IFERROR(__xludf.DUMMYFUNCTION("""COMPUTED_VALUE"""),13575.0)</f>
        <v>13575</v>
      </c>
    </row>
    <row r="150">
      <c r="A150" s="1" t="s">
        <v>149</v>
      </c>
      <c r="B150" s="2">
        <f>IFERROR(__xludf.DUMMYFUNCTION("SPLIT(A150, ""   "")"),50314.0)</f>
        <v>50314</v>
      </c>
      <c r="C150" s="2">
        <f>IFERROR(__xludf.DUMMYFUNCTION("""COMPUTED_VALUE"""),29681.0)</f>
        <v>29681</v>
      </c>
    </row>
    <row r="151">
      <c r="A151" s="1" t="s">
        <v>150</v>
      </c>
      <c r="B151" s="2">
        <f>IFERROR(__xludf.DUMMYFUNCTION("SPLIT(A151, ""   "")"),93858.0)</f>
        <v>93858</v>
      </c>
      <c r="C151" s="2">
        <f>IFERROR(__xludf.DUMMYFUNCTION("""COMPUTED_VALUE"""),82015.0)</f>
        <v>82015</v>
      </c>
    </row>
    <row r="152">
      <c r="A152" s="1" t="s">
        <v>151</v>
      </c>
      <c r="B152" s="2">
        <f>IFERROR(__xludf.DUMMYFUNCTION("SPLIT(A152, ""   "")"),27751.0)</f>
        <v>27751</v>
      </c>
      <c r="C152" s="2">
        <f>IFERROR(__xludf.DUMMYFUNCTION("""COMPUTED_VALUE"""),54143.0)</f>
        <v>54143</v>
      </c>
    </row>
    <row r="153">
      <c r="A153" s="1" t="s">
        <v>152</v>
      </c>
      <c r="B153" s="2">
        <f>IFERROR(__xludf.DUMMYFUNCTION("SPLIT(A153, ""   "")"),26917.0)</f>
        <v>26917</v>
      </c>
      <c r="C153" s="2">
        <f>IFERROR(__xludf.DUMMYFUNCTION("""COMPUTED_VALUE"""),35753.0)</f>
        <v>35753</v>
      </c>
    </row>
    <row r="154">
      <c r="A154" s="1" t="s">
        <v>153</v>
      </c>
      <c r="B154" s="2">
        <f>IFERROR(__xludf.DUMMYFUNCTION("SPLIT(A154, ""   "")"),81996.0)</f>
        <v>81996</v>
      </c>
      <c r="C154" s="2">
        <f>IFERROR(__xludf.DUMMYFUNCTION("""COMPUTED_VALUE"""),23054.0)</f>
        <v>23054</v>
      </c>
    </row>
    <row r="155">
      <c r="A155" s="1" t="s">
        <v>154</v>
      </c>
      <c r="B155" s="2">
        <f>IFERROR(__xludf.DUMMYFUNCTION("SPLIT(A155, ""   "")"),71969.0)</f>
        <v>71969</v>
      </c>
      <c r="C155" s="2">
        <f>IFERROR(__xludf.DUMMYFUNCTION("""COMPUTED_VALUE"""),93265.0)</f>
        <v>93265</v>
      </c>
    </row>
    <row r="156">
      <c r="A156" s="1" t="s">
        <v>155</v>
      </c>
      <c r="B156" s="2">
        <f>IFERROR(__xludf.DUMMYFUNCTION("SPLIT(A156, ""   "")"),30553.0)</f>
        <v>30553</v>
      </c>
      <c r="C156" s="2">
        <f>IFERROR(__xludf.DUMMYFUNCTION("""COMPUTED_VALUE"""),20135.0)</f>
        <v>20135</v>
      </c>
    </row>
    <row r="157">
      <c r="A157" s="1" t="s">
        <v>156</v>
      </c>
      <c r="B157" s="2">
        <f>IFERROR(__xludf.DUMMYFUNCTION("SPLIT(A157, ""   "")"),77288.0)</f>
        <v>77288</v>
      </c>
      <c r="C157" s="2">
        <f>IFERROR(__xludf.DUMMYFUNCTION("""COMPUTED_VALUE"""),83737.0)</f>
        <v>83737</v>
      </c>
    </row>
    <row r="158">
      <c r="A158" s="1" t="s">
        <v>157</v>
      </c>
      <c r="B158" s="2">
        <f>IFERROR(__xludf.DUMMYFUNCTION("SPLIT(A158, ""   "")"),79468.0)</f>
        <v>79468</v>
      </c>
      <c r="C158" s="2">
        <f>IFERROR(__xludf.DUMMYFUNCTION("""COMPUTED_VALUE"""),95847.0)</f>
        <v>95847</v>
      </c>
    </row>
    <row r="159">
      <c r="A159" s="1" t="s">
        <v>158</v>
      </c>
      <c r="B159" s="2">
        <f>IFERROR(__xludf.DUMMYFUNCTION("SPLIT(A159, ""   "")"),30637.0)</f>
        <v>30637</v>
      </c>
      <c r="C159" s="2">
        <f>IFERROR(__xludf.DUMMYFUNCTION("""COMPUTED_VALUE"""),31173.0)</f>
        <v>31173</v>
      </c>
    </row>
    <row r="160">
      <c r="A160" s="1" t="s">
        <v>159</v>
      </c>
      <c r="B160" s="2">
        <f>IFERROR(__xludf.DUMMYFUNCTION("SPLIT(A160, ""   "")"),57832.0)</f>
        <v>57832</v>
      </c>
      <c r="C160" s="2">
        <f>IFERROR(__xludf.DUMMYFUNCTION("""COMPUTED_VALUE"""),95779.0)</f>
        <v>95779</v>
      </c>
    </row>
    <row r="161">
      <c r="A161" s="1" t="s">
        <v>160</v>
      </c>
      <c r="B161" s="2">
        <f>IFERROR(__xludf.DUMMYFUNCTION("SPLIT(A161, ""   "")"),29795.0)</f>
        <v>29795</v>
      </c>
      <c r="C161" s="2">
        <f>IFERROR(__xludf.DUMMYFUNCTION("""COMPUTED_VALUE"""),13575.0)</f>
        <v>13575</v>
      </c>
    </row>
    <row r="162">
      <c r="A162" s="1" t="s">
        <v>161</v>
      </c>
      <c r="B162" s="2">
        <f>IFERROR(__xludf.DUMMYFUNCTION("SPLIT(A162, ""   "")"),71371.0)</f>
        <v>71371</v>
      </c>
      <c r="C162" s="2">
        <f>IFERROR(__xludf.DUMMYFUNCTION("""COMPUTED_VALUE"""),94024.0)</f>
        <v>94024</v>
      </c>
    </row>
    <row r="163">
      <c r="A163" s="1" t="s">
        <v>162</v>
      </c>
      <c r="B163" s="2">
        <f>IFERROR(__xludf.DUMMYFUNCTION("SPLIT(A163, ""   "")"),27972.0)</f>
        <v>27972</v>
      </c>
      <c r="C163" s="2">
        <f>IFERROR(__xludf.DUMMYFUNCTION("""COMPUTED_VALUE"""),69030.0)</f>
        <v>69030</v>
      </c>
    </row>
    <row r="164">
      <c r="A164" s="1" t="s">
        <v>163</v>
      </c>
      <c r="B164" s="2">
        <f>IFERROR(__xludf.DUMMYFUNCTION("SPLIT(A164, ""   "")"),43433.0)</f>
        <v>43433</v>
      </c>
      <c r="C164" s="2">
        <f>IFERROR(__xludf.DUMMYFUNCTION("""COMPUTED_VALUE"""),55031.0)</f>
        <v>55031</v>
      </c>
    </row>
    <row r="165">
      <c r="A165" s="1" t="s">
        <v>164</v>
      </c>
      <c r="B165" s="2">
        <f>IFERROR(__xludf.DUMMYFUNCTION("SPLIT(A165, ""   "")"),45878.0)</f>
        <v>45878</v>
      </c>
      <c r="C165" s="2">
        <f>IFERROR(__xludf.DUMMYFUNCTION("""COMPUTED_VALUE"""),97422.0)</f>
        <v>97422</v>
      </c>
    </row>
    <row r="166">
      <c r="A166" s="1" t="s">
        <v>165</v>
      </c>
      <c r="B166" s="2">
        <f>IFERROR(__xludf.DUMMYFUNCTION("SPLIT(A166, ""   "")"),74042.0)</f>
        <v>74042</v>
      </c>
      <c r="C166" s="2">
        <f>IFERROR(__xludf.DUMMYFUNCTION("""COMPUTED_VALUE"""),95825.0)</f>
        <v>95825</v>
      </c>
    </row>
    <row r="167">
      <c r="A167" s="1" t="s">
        <v>166</v>
      </c>
      <c r="B167" s="2">
        <f>IFERROR(__xludf.DUMMYFUNCTION("SPLIT(A167, ""   "")"),38197.0)</f>
        <v>38197</v>
      </c>
      <c r="C167" s="2">
        <f>IFERROR(__xludf.DUMMYFUNCTION("""COMPUTED_VALUE"""),69071.0)</f>
        <v>69071</v>
      </c>
    </row>
    <row r="168">
      <c r="A168" s="1" t="s">
        <v>167</v>
      </c>
      <c r="B168" s="2">
        <f>IFERROR(__xludf.DUMMYFUNCTION("SPLIT(A168, ""   "")"),63067.0)</f>
        <v>63067</v>
      </c>
      <c r="C168" s="2">
        <f>IFERROR(__xludf.DUMMYFUNCTION("""COMPUTED_VALUE"""),45758.0)</f>
        <v>45758</v>
      </c>
    </row>
    <row r="169">
      <c r="A169" s="1" t="s">
        <v>168</v>
      </c>
      <c r="B169" s="2">
        <f>IFERROR(__xludf.DUMMYFUNCTION("SPLIT(A169, ""   "")"),76552.0)</f>
        <v>76552</v>
      </c>
      <c r="C169" s="2">
        <f>IFERROR(__xludf.DUMMYFUNCTION("""COMPUTED_VALUE"""),65255.0)</f>
        <v>65255</v>
      </c>
    </row>
    <row r="170">
      <c r="A170" s="1" t="s">
        <v>169</v>
      </c>
      <c r="B170" s="2">
        <f>IFERROR(__xludf.DUMMYFUNCTION("SPLIT(A170, ""   "")"),86156.0)</f>
        <v>86156</v>
      </c>
      <c r="C170" s="2">
        <f>IFERROR(__xludf.DUMMYFUNCTION("""COMPUTED_VALUE"""),64724.0)</f>
        <v>64724</v>
      </c>
    </row>
    <row r="171">
      <c r="A171" s="1" t="s">
        <v>170</v>
      </c>
      <c r="B171" s="2">
        <f>IFERROR(__xludf.DUMMYFUNCTION("SPLIT(A171, ""   "")"),19492.0)</f>
        <v>19492</v>
      </c>
      <c r="C171" s="2">
        <f>IFERROR(__xludf.DUMMYFUNCTION("""COMPUTED_VALUE"""),46293.0)</f>
        <v>46293</v>
      </c>
    </row>
    <row r="172">
      <c r="A172" s="1" t="s">
        <v>171</v>
      </c>
      <c r="B172" s="2">
        <f>IFERROR(__xludf.DUMMYFUNCTION("SPLIT(A172, ""   "")"),52089.0)</f>
        <v>52089</v>
      </c>
      <c r="C172" s="2">
        <f>IFERROR(__xludf.DUMMYFUNCTION("""COMPUTED_VALUE"""),69521.0)</f>
        <v>69521</v>
      </c>
    </row>
    <row r="173">
      <c r="A173" s="1" t="s">
        <v>172</v>
      </c>
      <c r="B173" s="2">
        <f>IFERROR(__xludf.DUMMYFUNCTION("SPLIT(A173, ""   "")"),66789.0)</f>
        <v>66789</v>
      </c>
      <c r="C173" s="2">
        <f>IFERROR(__xludf.DUMMYFUNCTION("""COMPUTED_VALUE"""),34079.0)</f>
        <v>34079</v>
      </c>
    </row>
    <row r="174">
      <c r="A174" s="1" t="s">
        <v>173</v>
      </c>
      <c r="B174" s="2">
        <f>IFERROR(__xludf.DUMMYFUNCTION("SPLIT(A174, ""   "")"),82613.0)</f>
        <v>82613</v>
      </c>
      <c r="C174" s="2">
        <f>IFERROR(__xludf.DUMMYFUNCTION("""COMPUTED_VALUE"""),42340.0)</f>
        <v>42340</v>
      </c>
    </row>
    <row r="175">
      <c r="A175" s="1" t="s">
        <v>174</v>
      </c>
      <c r="B175" s="2">
        <f>IFERROR(__xludf.DUMMYFUNCTION("SPLIT(A175, ""   "")"),20542.0)</f>
        <v>20542</v>
      </c>
      <c r="C175" s="2">
        <f>IFERROR(__xludf.DUMMYFUNCTION("""COMPUTED_VALUE"""),18205.0)</f>
        <v>18205</v>
      </c>
    </row>
    <row r="176">
      <c r="A176" s="1" t="s">
        <v>175</v>
      </c>
      <c r="B176" s="2">
        <f>IFERROR(__xludf.DUMMYFUNCTION("SPLIT(A176, ""   "")"),22143.0)</f>
        <v>22143</v>
      </c>
      <c r="C176" s="2">
        <f>IFERROR(__xludf.DUMMYFUNCTION("""COMPUTED_VALUE"""),14916.0)</f>
        <v>14916</v>
      </c>
    </row>
    <row r="177">
      <c r="A177" s="1" t="s">
        <v>176</v>
      </c>
      <c r="B177" s="2">
        <f>IFERROR(__xludf.DUMMYFUNCTION("SPLIT(A177, ""   "")"),73968.0)</f>
        <v>73968</v>
      </c>
      <c r="C177" s="2">
        <f>IFERROR(__xludf.DUMMYFUNCTION("""COMPUTED_VALUE"""),89542.0)</f>
        <v>89542</v>
      </c>
    </row>
    <row r="178">
      <c r="A178" s="1" t="s">
        <v>177</v>
      </c>
      <c r="B178" s="2">
        <f>IFERROR(__xludf.DUMMYFUNCTION("SPLIT(A178, ""   "")"),40335.0)</f>
        <v>40335</v>
      </c>
      <c r="C178" s="2">
        <f>IFERROR(__xludf.DUMMYFUNCTION("""COMPUTED_VALUE"""),45290.0)</f>
        <v>45290</v>
      </c>
    </row>
    <row r="179">
      <c r="A179" s="1" t="s">
        <v>178</v>
      </c>
      <c r="B179" s="2">
        <f>IFERROR(__xludf.DUMMYFUNCTION("SPLIT(A179, ""   "")"),92711.0)</f>
        <v>92711</v>
      </c>
      <c r="C179" s="2">
        <f>IFERROR(__xludf.DUMMYFUNCTION("""COMPUTED_VALUE"""),51470.0)</f>
        <v>51470</v>
      </c>
    </row>
    <row r="180">
      <c r="A180" s="1" t="s">
        <v>179</v>
      </c>
      <c r="B180" s="2">
        <f>IFERROR(__xludf.DUMMYFUNCTION("SPLIT(A180, ""   "")"),19146.0)</f>
        <v>19146</v>
      </c>
      <c r="C180" s="2">
        <f>IFERROR(__xludf.DUMMYFUNCTION("""COMPUTED_VALUE"""),94024.0)</f>
        <v>94024</v>
      </c>
    </row>
    <row r="181">
      <c r="A181" s="1" t="s">
        <v>180</v>
      </c>
      <c r="B181" s="2">
        <f>IFERROR(__xludf.DUMMYFUNCTION("SPLIT(A181, ""   "")"),53047.0)</f>
        <v>53047</v>
      </c>
      <c r="C181" s="2">
        <f>IFERROR(__xludf.DUMMYFUNCTION("""COMPUTED_VALUE"""),13284.0)</f>
        <v>13284</v>
      </c>
    </row>
    <row r="182">
      <c r="A182" s="1" t="s">
        <v>181</v>
      </c>
      <c r="B182" s="2">
        <f>IFERROR(__xludf.DUMMYFUNCTION("SPLIT(A182, ""   "")"),49843.0)</f>
        <v>49843</v>
      </c>
      <c r="C182" s="2">
        <f>IFERROR(__xludf.DUMMYFUNCTION("""COMPUTED_VALUE"""),25804.0)</f>
        <v>25804</v>
      </c>
    </row>
    <row r="183">
      <c r="A183" s="1" t="s">
        <v>182</v>
      </c>
      <c r="B183" s="2">
        <f>IFERROR(__xludf.DUMMYFUNCTION("SPLIT(A183, ""   "")"),96430.0)</f>
        <v>96430</v>
      </c>
      <c r="C183" s="2">
        <f>IFERROR(__xludf.DUMMYFUNCTION("""COMPUTED_VALUE"""),95399.0)</f>
        <v>95399</v>
      </c>
    </row>
    <row r="184">
      <c r="A184" s="1" t="s">
        <v>183</v>
      </c>
      <c r="B184" s="2">
        <f>IFERROR(__xludf.DUMMYFUNCTION("SPLIT(A184, ""   "")"),98633.0)</f>
        <v>98633</v>
      </c>
      <c r="C184" s="2">
        <f>IFERROR(__xludf.DUMMYFUNCTION("""COMPUTED_VALUE"""),90132.0)</f>
        <v>90132</v>
      </c>
    </row>
    <row r="185">
      <c r="A185" s="1" t="s">
        <v>184</v>
      </c>
      <c r="B185" s="2">
        <f>IFERROR(__xludf.DUMMYFUNCTION("SPLIT(A185, ""   "")"),50516.0)</f>
        <v>50516</v>
      </c>
      <c r="C185" s="2">
        <f>IFERROR(__xludf.DUMMYFUNCTION("""COMPUTED_VALUE"""),43603.0)</f>
        <v>43603</v>
      </c>
    </row>
    <row r="186">
      <c r="A186" s="1" t="s">
        <v>185</v>
      </c>
      <c r="B186" s="2">
        <f>IFERROR(__xludf.DUMMYFUNCTION("SPLIT(A186, ""   "")"),23379.0)</f>
        <v>23379</v>
      </c>
      <c r="C186" s="2">
        <f>IFERROR(__xludf.DUMMYFUNCTION("""COMPUTED_VALUE"""),25467.0)</f>
        <v>25467</v>
      </c>
    </row>
    <row r="187">
      <c r="A187" s="1" t="s">
        <v>186</v>
      </c>
      <c r="B187" s="2">
        <f>IFERROR(__xludf.DUMMYFUNCTION("SPLIT(A187, ""   "")"),35212.0)</f>
        <v>35212</v>
      </c>
      <c r="C187" s="2">
        <f>IFERROR(__xludf.DUMMYFUNCTION("""COMPUTED_VALUE"""),73008.0)</f>
        <v>73008</v>
      </c>
    </row>
    <row r="188">
      <c r="A188" s="1" t="s">
        <v>187</v>
      </c>
      <c r="B188" s="2">
        <f>IFERROR(__xludf.DUMMYFUNCTION("SPLIT(A188, ""   "")"),22440.0)</f>
        <v>22440</v>
      </c>
      <c r="C188" s="2">
        <f>IFERROR(__xludf.DUMMYFUNCTION("""COMPUTED_VALUE"""),61796.0)</f>
        <v>61796</v>
      </c>
    </row>
    <row r="189">
      <c r="A189" s="1" t="s">
        <v>188</v>
      </c>
      <c r="B189" s="2">
        <f>IFERROR(__xludf.DUMMYFUNCTION("SPLIT(A189, ""   "")"),51478.0)</f>
        <v>51478</v>
      </c>
      <c r="C189" s="2">
        <f>IFERROR(__xludf.DUMMYFUNCTION("""COMPUTED_VALUE"""),40724.0)</f>
        <v>40724</v>
      </c>
    </row>
    <row r="190">
      <c r="A190" s="1" t="s">
        <v>189</v>
      </c>
      <c r="B190" s="2">
        <f>IFERROR(__xludf.DUMMYFUNCTION("SPLIT(A190, ""   "")"),81249.0)</f>
        <v>81249</v>
      </c>
      <c r="C190" s="2">
        <f>IFERROR(__xludf.DUMMYFUNCTION("""COMPUTED_VALUE"""),43603.0)</f>
        <v>43603</v>
      </c>
    </row>
    <row r="191">
      <c r="A191" s="1" t="s">
        <v>190</v>
      </c>
      <c r="B191" s="2">
        <f>IFERROR(__xludf.DUMMYFUNCTION("SPLIT(A191, ""   "")"),53260.0)</f>
        <v>53260</v>
      </c>
      <c r="C191" s="2">
        <f>IFERROR(__xludf.DUMMYFUNCTION("""COMPUTED_VALUE"""),51470.0)</f>
        <v>51470</v>
      </c>
    </row>
    <row r="192">
      <c r="A192" s="1" t="s">
        <v>191</v>
      </c>
      <c r="B192" s="2">
        <f>IFERROR(__xludf.DUMMYFUNCTION("SPLIT(A192, ""   "")"),83243.0)</f>
        <v>83243</v>
      </c>
      <c r="C192" s="2">
        <f>IFERROR(__xludf.DUMMYFUNCTION("""COMPUTED_VALUE"""),59921.0)</f>
        <v>59921</v>
      </c>
    </row>
    <row r="193">
      <c r="A193" s="1" t="s">
        <v>192</v>
      </c>
      <c r="B193" s="2">
        <f>IFERROR(__xludf.DUMMYFUNCTION("SPLIT(A193, ""   "")"),92917.0)</f>
        <v>92917</v>
      </c>
      <c r="C193" s="2">
        <f>IFERROR(__xludf.DUMMYFUNCTION("""COMPUTED_VALUE"""),90132.0)</f>
        <v>90132</v>
      </c>
    </row>
    <row r="194">
      <c r="A194" s="1" t="s">
        <v>193</v>
      </c>
      <c r="B194" s="2">
        <f>IFERROR(__xludf.DUMMYFUNCTION("SPLIT(A194, ""   "")"),53224.0)</f>
        <v>53224</v>
      </c>
      <c r="C194" s="2">
        <f>IFERROR(__xludf.DUMMYFUNCTION("""COMPUTED_VALUE"""),95399.0)</f>
        <v>95399</v>
      </c>
    </row>
    <row r="195">
      <c r="A195" s="1" t="s">
        <v>194</v>
      </c>
      <c r="B195" s="2">
        <f>IFERROR(__xludf.DUMMYFUNCTION("SPLIT(A195, ""   "")"),83043.0)</f>
        <v>83043</v>
      </c>
      <c r="C195" s="2">
        <f>IFERROR(__xludf.DUMMYFUNCTION("""COMPUTED_VALUE"""),51275.0)</f>
        <v>51275</v>
      </c>
    </row>
    <row r="196">
      <c r="A196" s="1" t="s">
        <v>195</v>
      </c>
      <c r="B196" s="2">
        <f>IFERROR(__xludf.DUMMYFUNCTION("SPLIT(A196, ""   "")"),79555.0)</f>
        <v>79555</v>
      </c>
      <c r="C196" s="2">
        <f>IFERROR(__xludf.DUMMYFUNCTION("""COMPUTED_VALUE"""),63244.0)</f>
        <v>63244</v>
      </c>
    </row>
    <row r="197">
      <c r="A197" s="1" t="s">
        <v>196</v>
      </c>
      <c r="B197" s="2">
        <f>IFERROR(__xludf.DUMMYFUNCTION("SPLIT(A197, ""   "")"),70751.0)</f>
        <v>70751</v>
      </c>
      <c r="C197" s="2">
        <f>IFERROR(__xludf.DUMMYFUNCTION("""COMPUTED_VALUE"""),64836.0)</f>
        <v>64836</v>
      </c>
    </row>
    <row r="198">
      <c r="A198" s="1" t="s">
        <v>197</v>
      </c>
      <c r="B198" s="2">
        <f>IFERROR(__xludf.DUMMYFUNCTION("SPLIT(A198, ""   "")"),84246.0)</f>
        <v>84246</v>
      </c>
      <c r="C198" s="2">
        <f>IFERROR(__xludf.DUMMYFUNCTION("""COMPUTED_VALUE"""),97100.0)</f>
        <v>97100</v>
      </c>
    </row>
    <row r="199">
      <c r="A199" s="1" t="s">
        <v>198</v>
      </c>
      <c r="B199" s="2">
        <f>IFERROR(__xludf.DUMMYFUNCTION("SPLIT(A199, ""   "")"),46769.0)</f>
        <v>46769</v>
      </c>
      <c r="C199" s="2">
        <f>IFERROR(__xludf.DUMMYFUNCTION("""COMPUTED_VALUE"""),16885.0)</f>
        <v>16885</v>
      </c>
    </row>
    <row r="200">
      <c r="A200" s="1" t="s">
        <v>199</v>
      </c>
      <c r="B200" s="2">
        <f>IFERROR(__xludf.DUMMYFUNCTION("SPLIT(A200, ""   "")"),59806.0)</f>
        <v>59806</v>
      </c>
      <c r="C200" s="2">
        <f>IFERROR(__xludf.DUMMYFUNCTION("""COMPUTED_VALUE"""),13284.0)</f>
        <v>13284</v>
      </c>
    </row>
    <row r="201">
      <c r="A201" s="1" t="s">
        <v>200</v>
      </c>
      <c r="B201" s="2">
        <f>IFERROR(__xludf.DUMMYFUNCTION("SPLIT(A201, ""   "")"),20614.0)</f>
        <v>20614</v>
      </c>
      <c r="C201" s="2">
        <f>IFERROR(__xludf.DUMMYFUNCTION("""COMPUTED_VALUE"""),60848.0)</f>
        <v>60848</v>
      </c>
    </row>
    <row r="202">
      <c r="A202" s="1" t="s">
        <v>201</v>
      </c>
      <c r="B202" s="2">
        <f>IFERROR(__xludf.DUMMYFUNCTION("SPLIT(A202, ""   "")"),81232.0)</f>
        <v>81232</v>
      </c>
      <c r="C202" s="2">
        <f>IFERROR(__xludf.DUMMYFUNCTION("""COMPUTED_VALUE"""),23902.0)</f>
        <v>23902</v>
      </c>
    </row>
    <row r="203">
      <c r="A203" s="1" t="s">
        <v>202</v>
      </c>
      <c r="B203" s="2">
        <f>IFERROR(__xludf.DUMMYFUNCTION("SPLIT(A203, ""   "")"),59959.0)</f>
        <v>59959</v>
      </c>
      <c r="C203" s="2">
        <f>IFERROR(__xludf.DUMMYFUNCTION("""COMPUTED_VALUE"""),16768.0)</f>
        <v>16768</v>
      </c>
    </row>
    <row r="204">
      <c r="A204" s="1" t="s">
        <v>203</v>
      </c>
      <c r="B204" s="2">
        <f>IFERROR(__xludf.DUMMYFUNCTION("SPLIT(A204, ""   "")"),37902.0)</f>
        <v>37902</v>
      </c>
      <c r="C204" s="2">
        <f>IFERROR(__xludf.DUMMYFUNCTION("""COMPUTED_VALUE"""),14331.0)</f>
        <v>14331</v>
      </c>
    </row>
    <row r="205">
      <c r="A205" s="1" t="s">
        <v>204</v>
      </c>
      <c r="B205" s="2">
        <f>IFERROR(__xludf.DUMMYFUNCTION("SPLIT(A205, ""   "")"),29562.0)</f>
        <v>29562</v>
      </c>
      <c r="C205" s="2">
        <f>IFERROR(__xludf.DUMMYFUNCTION("""COMPUTED_VALUE"""),55031.0)</f>
        <v>55031</v>
      </c>
    </row>
    <row r="206">
      <c r="A206" s="1" t="s">
        <v>205</v>
      </c>
      <c r="B206" s="2">
        <f>IFERROR(__xludf.DUMMYFUNCTION("SPLIT(A206, ""   "")"),52097.0)</f>
        <v>52097</v>
      </c>
      <c r="C206" s="2">
        <f>IFERROR(__xludf.DUMMYFUNCTION("""COMPUTED_VALUE"""),81976.0)</f>
        <v>81976</v>
      </c>
    </row>
    <row r="207">
      <c r="A207" s="1" t="s">
        <v>206</v>
      </c>
      <c r="B207" s="2">
        <f>IFERROR(__xludf.DUMMYFUNCTION("SPLIT(A207, ""   "")"),24953.0)</f>
        <v>24953</v>
      </c>
      <c r="C207" s="2">
        <f>IFERROR(__xludf.DUMMYFUNCTION("""COMPUTED_VALUE"""),58343.0)</f>
        <v>58343</v>
      </c>
    </row>
    <row r="208">
      <c r="A208" s="1" t="s">
        <v>207</v>
      </c>
      <c r="B208" s="2">
        <f>IFERROR(__xludf.DUMMYFUNCTION("SPLIT(A208, ""   "")"),17261.0)</f>
        <v>17261</v>
      </c>
      <c r="C208" s="2">
        <f>IFERROR(__xludf.DUMMYFUNCTION("""COMPUTED_VALUE"""),55031.0)</f>
        <v>55031</v>
      </c>
    </row>
    <row r="209">
      <c r="A209" s="1" t="s">
        <v>208</v>
      </c>
      <c r="B209" s="2">
        <f>IFERROR(__xludf.DUMMYFUNCTION("SPLIT(A209, ""   "")"),54502.0)</f>
        <v>54502</v>
      </c>
      <c r="C209" s="2">
        <f>IFERROR(__xludf.DUMMYFUNCTION("""COMPUTED_VALUE"""),99896.0)</f>
        <v>99896</v>
      </c>
    </row>
    <row r="210">
      <c r="A210" s="1" t="s">
        <v>209</v>
      </c>
      <c r="B210" s="2">
        <f>IFERROR(__xludf.DUMMYFUNCTION("SPLIT(A210, ""   "")"),96242.0)</f>
        <v>96242</v>
      </c>
      <c r="C210" s="2">
        <f>IFERROR(__xludf.DUMMYFUNCTION("""COMPUTED_VALUE"""),48343.0)</f>
        <v>48343</v>
      </c>
    </row>
    <row r="211">
      <c r="A211" s="1" t="s">
        <v>210</v>
      </c>
      <c r="B211" s="2">
        <f>IFERROR(__xludf.DUMMYFUNCTION("SPLIT(A211, ""   "")"),37556.0)</f>
        <v>37556</v>
      </c>
      <c r="C211" s="2">
        <f>IFERROR(__xludf.DUMMYFUNCTION("""COMPUTED_VALUE"""),81450.0)</f>
        <v>81450</v>
      </c>
    </row>
    <row r="212">
      <c r="A212" s="1" t="s">
        <v>211</v>
      </c>
      <c r="B212" s="2">
        <f>IFERROR(__xludf.DUMMYFUNCTION("SPLIT(A212, ""   "")"),18272.0)</f>
        <v>18272</v>
      </c>
      <c r="C212" s="2">
        <f>IFERROR(__xludf.DUMMYFUNCTION("""COMPUTED_VALUE"""),60848.0)</f>
        <v>60848</v>
      </c>
    </row>
    <row r="213">
      <c r="A213" s="1" t="s">
        <v>212</v>
      </c>
      <c r="B213" s="2">
        <f>IFERROR(__xludf.DUMMYFUNCTION("SPLIT(A213, ""   "")"),66670.0)</f>
        <v>66670</v>
      </c>
      <c r="C213" s="2">
        <f>IFERROR(__xludf.DUMMYFUNCTION("""COMPUTED_VALUE"""),19012.0)</f>
        <v>19012</v>
      </c>
    </row>
    <row r="214">
      <c r="A214" s="1" t="s">
        <v>213</v>
      </c>
      <c r="B214" s="2">
        <f>IFERROR(__xludf.DUMMYFUNCTION("SPLIT(A214, ""   "")"),83198.0)</f>
        <v>83198</v>
      </c>
      <c r="C214" s="2">
        <f>IFERROR(__xludf.DUMMYFUNCTION("""COMPUTED_VALUE"""),80333.0)</f>
        <v>80333</v>
      </c>
    </row>
    <row r="215">
      <c r="A215" s="1" t="s">
        <v>214</v>
      </c>
      <c r="B215" s="2">
        <f>IFERROR(__xludf.DUMMYFUNCTION("SPLIT(A215, ""   "")"),23519.0)</f>
        <v>23519</v>
      </c>
      <c r="C215" s="2">
        <f>IFERROR(__xludf.DUMMYFUNCTION("""COMPUTED_VALUE"""),95399.0)</f>
        <v>95399</v>
      </c>
    </row>
    <row r="216">
      <c r="A216" s="1" t="s">
        <v>215</v>
      </c>
      <c r="B216" s="2">
        <f>IFERROR(__xludf.DUMMYFUNCTION("SPLIT(A216, ""   "")"),17886.0)</f>
        <v>17886</v>
      </c>
      <c r="C216" s="2">
        <f>IFERROR(__xludf.DUMMYFUNCTION("""COMPUTED_VALUE"""),38271.0)</f>
        <v>38271</v>
      </c>
    </row>
    <row r="217">
      <c r="A217" s="1" t="s">
        <v>216</v>
      </c>
      <c r="B217" s="2">
        <f>IFERROR(__xludf.DUMMYFUNCTION("SPLIT(A217, ""   "")"),16359.0)</f>
        <v>16359</v>
      </c>
      <c r="C217" s="2">
        <f>IFERROR(__xludf.DUMMYFUNCTION("""COMPUTED_VALUE"""),99341.0)</f>
        <v>99341</v>
      </c>
    </row>
    <row r="218">
      <c r="A218" s="1" t="s">
        <v>217</v>
      </c>
      <c r="B218" s="2">
        <f>IFERROR(__xludf.DUMMYFUNCTION("SPLIT(A218, ""   "")"),40648.0)</f>
        <v>40648</v>
      </c>
      <c r="C218" s="2">
        <f>IFERROR(__xludf.DUMMYFUNCTION("""COMPUTED_VALUE"""),33892.0)</f>
        <v>33892</v>
      </c>
    </row>
    <row r="219">
      <c r="A219" s="1" t="s">
        <v>218</v>
      </c>
      <c r="B219" s="2">
        <f>IFERROR(__xludf.DUMMYFUNCTION("SPLIT(A219, ""   "")"),77114.0)</f>
        <v>77114</v>
      </c>
      <c r="C219" s="2">
        <f>IFERROR(__xludf.DUMMYFUNCTION("""COMPUTED_VALUE"""),77385.0)</f>
        <v>77385</v>
      </c>
    </row>
    <row r="220">
      <c r="A220" s="1" t="s">
        <v>219</v>
      </c>
      <c r="B220" s="2">
        <f>IFERROR(__xludf.DUMMYFUNCTION("SPLIT(A220, ""   "")"),36008.0)</f>
        <v>36008</v>
      </c>
      <c r="C220" s="2">
        <f>IFERROR(__xludf.DUMMYFUNCTION("""COMPUTED_VALUE"""),71553.0)</f>
        <v>71553</v>
      </c>
    </row>
    <row r="221">
      <c r="A221" s="1" t="s">
        <v>220</v>
      </c>
      <c r="B221" s="2">
        <f>IFERROR(__xludf.DUMMYFUNCTION("SPLIT(A221, ""   "")"),79769.0)</f>
        <v>79769</v>
      </c>
      <c r="C221" s="2">
        <f>IFERROR(__xludf.DUMMYFUNCTION("""COMPUTED_VALUE"""),60848.0)</f>
        <v>60848</v>
      </c>
    </row>
    <row r="222">
      <c r="A222" s="1" t="s">
        <v>221</v>
      </c>
      <c r="B222" s="2">
        <f>IFERROR(__xludf.DUMMYFUNCTION("SPLIT(A222, ""   "")"),47199.0)</f>
        <v>47199</v>
      </c>
      <c r="C222" s="2">
        <f>IFERROR(__xludf.DUMMYFUNCTION("""COMPUTED_VALUE"""),13575.0)</f>
        <v>13575</v>
      </c>
    </row>
    <row r="223">
      <c r="A223" s="1" t="s">
        <v>222</v>
      </c>
      <c r="B223" s="2">
        <f>IFERROR(__xludf.DUMMYFUNCTION("SPLIT(A223, ""   "")"),46285.0)</f>
        <v>46285</v>
      </c>
      <c r="C223" s="2">
        <f>IFERROR(__xludf.DUMMYFUNCTION("""COMPUTED_VALUE"""),88410.0)</f>
        <v>88410</v>
      </c>
    </row>
    <row r="224">
      <c r="A224" s="1" t="s">
        <v>223</v>
      </c>
      <c r="B224" s="2">
        <f>IFERROR(__xludf.DUMMYFUNCTION("SPLIT(A224, ""   "")"),23880.0)</f>
        <v>23880</v>
      </c>
      <c r="C224" s="2">
        <f>IFERROR(__xludf.DUMMYFUNCTION("""COMPUTED_VALUE"""),81943.0)</f>
        <v>81943</v>
      </c>
    </row>
    <row r="225">
      <c r="A225" s="1" t="s">
        <v>224</v>
      </c>
      <c r="B225" s="2">
        <f>IFERROR(__xludf.DUMMYFUNCTION("SPLIT(A225, ""   "")"),57491.0)</f>
        <v>57491</v>
      </c>
      <c r="C225" s="2">
        <f>IFERROR(__xludf.DUMMYFUNCTION("""COMPUTED_VALUE"""),98108.0)</f>
        <v>98108</v>
      </c>
    </row>
    <row r="226">
      <c r="A226" s="1" t="s">
        <v>225</v>
      </c>
      <c r="B226" s="2">
        <f>IFERROR(__xludf.DUMMYFUNCTION("SPLIT(A226, ""   "")"),98778.0)</f>
        <v>98778</v>
      </c>
      <c r="C226" s="2">
        <f>IFERROR(__xludf.DUMMYFUNCTION("""COMPUTED_VALUE"""),27568.0)</f>
        <v>27568</v>
      </c>
    </row>
    <row r="227">
      <c r="A227" s="1" t="s">
        <v>226</v>
      </c>
      <c r="B227" s="2">
        <f>IFERROR(__xludf.DUMMYFUNCTION("SPLIT(A227, ""   "")"),21135.0)</f>
        <v>21135</v>
      </c>
      <c r="C227" s="2">
        <f>IFERROR(__xludf.DUMMYFUNCTION("""COMPUTED_VALUE"""),25456.0)</f>
        <v>25456</v>
      </c>
    </row>
    <row r="228">
      <c r="A228" s="1" t="s">
        <v>227</v>
      </c>
      <c r="B228" s="2">
        <f>IFERROR(__xludf.DUMMYFUNCTION("SPLIT(A228, ""   "")"),96914.0)</f>
        <v>96914</v>
      </c>
      <c r="C228" s="2">
        <f>IFERROR(__xludf.DUMMYFUNCTION("""COMPUTED_VALUE"""),81450.0)</f>
        <v>81450</v>
      </c>
    </row>
    <row r="229">
      <c r="A229" s="1" t="s">
        <v>228</v>
      </c>
      <c r="B229" s="2">
        <f>IFERROR(__xludf.DUMMYFUNCTION("SPLIT(A229, ""   "")"),78774.0)</f>
        <v>78774</v>
      </c>
      <c r="C229" s="2">
        <f>IFERROR(__xludf.DUMMYFUNCTION("""COMPUTED_VALUE"""),13575.0)</f>
        <v>13575</v>
      </c>
    </row>
    <row r="230">
      <c r="A230" s="1" t="s">
        <v>229</v>
      </c>
      <c r="B230" s="2">
        <f>IFERROR(__xludf.DUMMYFUNCTION("SPLIT(A230, ""   "")"),63430.0)</f>
        <v>63430</v>
      </c>
      <c r="C230" s="2">
        <f>IFERROR(__xludf.DUMMYFUNCTION("""COMPUTED_VALUE"""),45001.0)</f>
        <v>45001</v>
      </c>
    </row>
    <row r="231">
      <c r="A231" s="1" t="s">
        <v>230</v>
      </c>
      <c r="B231" s="2">
        <f>IFERROR(__xludf.DUMMYFUNCTION("SPLIT(A231, ""   "")"),87607.0)</f>
        <v>87607</v>
      </c>
      <c r="C231" s="2">
        <f>IFERROR(__xludf.DUMMYFUNCTION("""COMPUTED_VALUE"""),65255.0)</f>
        <v>65255</v>
      </c>
    </row>
    <row r="232">
      <c r="A232" s="1" t="s">
        <v>231</v>
      </c>
      <c r="B232" s="2">
        <f>IFERROR(__xludf.DUMMYFUNCTION("SPLIT(A232, ""   "")"),29550.0)</f>
        <v>29550</v>
      </c>
      <c r="C232" s="2">
        <f>IFERROR(__xludf.DUMMYFUNCTION("""COMPUTED_VALUE"""),16633.0)</f>
        <v>16633</v>
      </c>
    </row>
    <row r="233">
      <c r="A233" s="1" t="s">
        <v>232</v>
      </c>
      <c r="B233" s="2">
        <f>IFERROR(__xludf.DUMMYFUNCTION("SPLIT(A233, ""   "")"),93138.0)</f>
        <v>93138</v>
      </c>
      <c r="C233" s="2">
        <f>IFERROR(__xludf.DUMMYFUNCTION("""COMPUTED_VALUE"""),95399.0)</f>
        <v>95399</v>
      </c>
    </row>
    <row r="234">
      <c r="A234" s="1" t="s">
        <v>233</v>
      </c>
      <c r="B234" s="2">
        <f>IFERROR(__xludf.DUMMYFUNCTION("SPLIT(A234, ""   "")"),53884.0)</f>
        <v>53884</v>
      </c>
      <c r="C234" s="2">
        <f>IFERROR(__xludf.DUMMYFUNCTION("""COMPUTED_VALUE"""),94498.0)</f>
        <v>94498</v>
      </c>
    </row>
    <row r="235">
      <c r="A235" s="1" t="s">
        <v>234</v>
      </c>
      <c r="B235" s="2">
        <f>IFERROR(__xludf.DUMMYFUNCTION("SPLIT(A235, ""   "")"),29227.0)</f>
        <v>29227</v>
      </c>
      <c r="C235" s="2">
        <f>IFERROR(__xludf.DUMMYFUNCTION("""COMPUTED_VALUE"""),55031.0)</f>
        <v>55031</v>
      </c>
    </row>
    <row r="236">
      <c r="A236" s="1" t="s">
        <v>235</v>
      </c>
      <c r="B236" s="2">
        <f>IFERROR(__xludf.DUMMYFUNCTION("SPLIT(A236, ""   "")"),11378.0)</f>
        <v>11378</v>
      </c>
      <c r="C236" s="2">
        <f>IFERROR(__xludf.DUMMYFUNCTION("""COMPUTED_VALUE"""),97422.0)</f>
        <v>97422</v>
      </c>
    </row>
    <row r="237">
      <c r="A237" s="1" t="s">
        <v>236</v>
      </c>
      <c r="B237" s="2">
        <f>IFERROR(__xludf.DUMMYFUNCTION("SPLIT(A237, ""   "")"),73168.0)</f>
        <v>73168</v>
      </c>
      <c r="C237" s="2">
        <f>IFERROR(__xludf.DUMMYFUNCTION("""COMPUTED_VALUE"""),92972.0)</f>
        <v>92972</v>
      </c>
    </row>
    <row r="238">
      <c r="A238" s="1" t="s">
        <v>237</v>
      </c>
      <c r="B238" s="2">
        <f>IFERROR(__xludf.DUMMYFUNCTION("SPLIT(A238, ""   "")"),28560.0)</f>
        <v>28560</v>
      </c>
      <c r="C238" s="2">
        <f>IFERROR(__xludf.DUMMYFUNCTION("""COMPUTED_VALUE"""),40280.0)</f>
        <v>40280</v>
      </c>
    </row>
    <row r="239">
      <c r="A239" s="1" t="s">
        <v>238</v>
      </c>
      <c r="B239" s="2">
        <f>IFERROR(__xludf.DUMMYFUNCTION("SPLIT(A239, ""   "")"),58428.0)</f>
        <v>58428</v>
      </c>
      <c r="C239" s="2">
        <f>IFERROR(__xludf.DUMMYFUNCTION("""COMPUTED_VALUE"""),30760.0)</f>
        <v>30760</v>
      </c>
    </row>
    <row r="240">
      <c r="A240" s="1" t="s">
        <v>239</v>
      </c>
      <c r="B240" s="2">
        <f>IFERROR(__xludf.DUMMYFUNCTION("SPLIT(A240, ""   "")"),85756.0)</f>
        <v>85756</v>
      </c>
      <c r="C240" s="2">
        <f>IFERROR(__xludf.DUMMYFUNCTION("""COMPUTED_VALUE"""),94197.0)</f>
        <v>94197</v>
      </c>
    </row>
    <row r="241">
      <c r="A241" s="1" t="s">
        <v>240</v>
      </c>
      <c r="B241" s="2">
        <f>IFERROR(__xludf.DUMMYFUNCTION("SPLIT(A241, ""   "")"),51545.0)</f>
        <v>51545</v>
      </c>
      <c r="C241" s="2">
        <f>IFERROR(__xludf.DUMMYFUNCTION("""COMPUTED_VALUE"""),77019.0)</f>
        <v>77019</v>
      </c>
    </row>
    <row r="242">
      <c r="A242" s="1" t="s">
        <v>241</v>
      </c>
      <c r="B242" s="2">
        <f>IFERROR(__xludf.DUMMYFUNCTION("SPLIT(A242, ""   "")"),40374.0)</f>
        <v>40374</v>
      </c>
      <c r="C242" s="2">
        <f>IFERROR(__xludf.DUMMYFUNCTION("""COMPUTED_VALUE"""),13431.0)</f>
        <v>13431</v>
      </c>
    </row>
    <row r="243">
      <c r="A243" s="1" t="s">
        <v>242</v>
      </c>
      <c r="B243" s="2">
        <f>IFERROR(__xludf.DUMMYFUNCTION("SPLIT(A243, ""   "")"),96538.0)</f>
        <v>96538</v>
      </c>
      <c r="C243" s="2">
        <f>IFERROR(__xludf.DUMMYFUNCTION("""COMPUTED_VALUE"""),64836.0)</f>
        <v>64836</v>
      </c>
    </row>
    <row r="244">
      <c r="A244" s="1" t="s">
        <v>243</v>
      </c>
      <c r="B244" s="2">
        <f>IFERROR(__xludf.DUMMYFUNCTION("SPLIT(A244, ""   "")"),70888.0)</f>
        <v>70888</v>
      </c>
      <c r="C244" s="2">
        <f>IFERROR(__xludf.DUMMYFUNCTION("""COMPUTED_VALUE"""),85369.0)</f>
        <v>85369</v>
      </c>
    </row>
    <row r="245">
      <c r="A245" s="1" t="s">
        <v>244</v>
      </c>
      <c r="B245" s="2">
        <f>IFERROR(__xludf.DUMMYFUNCTION("SPLIT(A245, ""   "")"),96291.0)</f>
        <v>96291</v>
      </c>
      <c r="C245" s="2">
        <f>IFERROR(__xludf.DUMMYFUNCTION("""COMPUTED_VALUE"""),70247.0)</f>
        <v>70247</v>
      </c>
    </row>
    <row r="246">
      <c r="A246" s="1" t="s">
        <v>245</v>
      </c>
      <c r="B246" s="2">
        <f>IFERROR(__xludf.DUMMYFUNCTION("SPLIT(A246, ""   "")"),87918.0)</f>
        <v>87918</v>
      </c>
      <c r="C246" s="2">
        <f>IFERROR(__xludf.DUMMYFUNCTION("""COMPUTED_VALUE"""),64137.0)</f>
        <v>64137</v>
      </c>
    </row>
    <row r="247">
      <c r="A247" s="1" t="s">
        <v>246</v>
      </c>
      <c r="B247" s="2">
        <f>IFERROR(__xludf.DUMMYFUNCTION("SPLIT(A247, ""   "")"),76493.0)</f>
        <v>76493</v>
      </c>
      <c r="C247" s="2">
        <f>IFERROR(__xludf.DUMMYFUNCTION("""COMPUTED_VALUE"""),52966.0)</f>
        <v>52966</v>
      </c>
    </row>
    <row r="248">
      <c r="A248" s="1" t="s">
        <v>247</v>
      </c>
      <c r="B248" s="2">
        <f>IFERROR(__xludf.DUMMYFUNCTION("SPLIT(A248, ""   "")"),88843.0)</f>
        <v>88843</v>
      </c>
      <c r="C248" s="2">
        <f>IFERROR(__xludf.DUMMYFUNCTION("""COMPUTED_VALUE"""),60854.0)</f>
        <v>60854</v>
      </c>
    </row>
    <row r="249">
      <c r="A249" s="1" t="s">
        <v>248</v>
      </c>
      <c r="B249" s="2">
        <f>IFERROR(__xludf.DUMMYFUNCTION("SPLIT(A249, ""   "")"),92908.0)</f>
        <v>92908</v>
      </c>
      <c r="C249" s="2">
        <f>IFERROR(__xludf.DUMMYFUNCTION("""COMPUTED_VALUE"""),65255.0)</f>
        <v>65255</v>
      </c>
    </row>
    <row r="250">
      <c r="A250" s="1" t="s">
        <v>249</v>
      </c>
      <c r="B250" s="2">
        <f>IFERROR(__xludf.DUMMYFUNCTION("SPLIT(A250, ""   "")"),39225.0)</f>
        <v>39225</v>
      </c>
      <c r="C250" s="2">
        <f>IFERROR(__xludf.DUMMYFUNCTION("""COMPUTED_VALUE"""),81310.0)</f>
        <v>81310</v>
      </c>
    </row>
    <row r="251">
      <c r="A251" s="1" t="s">
        <v>250</v>
      </c>
      <c r="B251" s="2">
        <f>IFERROR(__xludf.DUMMYFUNCTION("SPLIT(A251, ""   "")"),70001.0)</f>
        <v>70001</v>
      </c>
      <c r="C251" s="2">
        <f>IFERROR(__xludf.DUMMYFUNCTION("""COMPUTED_VALUE"""),56892.0)</f>
        <v>56892</v>
      </c>
    </row>
    <row r="252">
      <c r="A252" s="1" t="s">
        <v>251</v>
      </c>
      <c r="B252" s="2">
        <f>IFERROR(__xludf.DUMMYFUNCTION("SPLIT(A252, ""   "")"),76446.0)</f>
        <v>76446</v>
      </c>
      <c r="C252" s="2">
        <f>IFERROR(__xludf.DUMMYFUNCTION("""COMPUTED_VALUE"""),24595.0)</f>
        <v>24595</v>
      </c>
    </row>
    <row r="253">
      <c r="A253" s="1" t="s">
        <v>252</v>
      </c>
      <c r="B253" s="2">
        <f>IFERROR(__xludf.DUMMYFUNCTION("SPLIT(A253, ""   "")"),85220.0)</f>
        <v>85220</v>
      </c>
      <c r="C253" s="2">
        <f>IFERROR(__xludf.DUMMYFUNCTION("""COMPUTED_VALUE"""),81450.0)</f>
        <v>81450</v>
      </c>
    </row>
    <row r="254">
      <c r="A254" s="1" t="s">
        <v>253</v>
      </c>
      <c r="B254" s="2">
        <f>IFERROR(__xludf.DUMMYFUNCTION("SPLIT(A254, ""   "")"),58580.0)</f>
        <v>58580</v>
      </c>
      <c r="C254" s="2">
        <f>IFERROR(__xludf.DUMMYFUNCTION("""COMPUTED_VALUE"""),43167.0)</f>
        <v>43167</v>
      </c>
    </row>
    <row r="255">
      <c r="A255" s="1" t="s">
        <v>254</v>
      </c>
      <c r="B255" s="2">
        <f>IFERROR(__xludf.DUMMYFUNCTION("SPLIT(A255, ""   "")"),97422.0)</f>
        <v>97422</v>
      </c>
      <c r="C255" s="2">
        <f>IFERROR(__xludf.DUMMYFUNCTION("""COMPUTED_VALUE"""),29681.0)</f>
        <v>29681</v>
      </c>
    </row>
    <row r="256">
      <c r="A256" s="1" t="s">
        <v>255</v>
      </c>
      <c r="B256" s="2">
        <f>IFERROR(__xludf.DUMMYFUNCTION("SPLIT(A256, ""   "")"),61228.0)</f>
        <v>61228</v>
      </c>
      <c r="C256" s="2">
        <f>IFERROR(__xludf.DUMMYFUNCTION("""COMPUTED_VALUE"""),64836.0)</f>
        <v>64836</v>
      </c>
    </row>
    <row r="257">
      <c r="A257" s="1" t="s">
        <v>256</v>
      </c>
      <c r="B257" s="2">
        <f>IFERROR(__xludf.DUMMYFUNCTION("SPLIT(A257, ""   "")"),28019.0)</f>
        <v>28019</v>
      </c>
      <c r="C257" s="2">
        <f>IFERROR(__xludf.DUMMYFUNCTION("""COMPUTED_VALUE"""),70247.0)</f>
        <v>70247</v>
      </c>
    </row>
    <row r="258">
      <c r="A258" s="1" t="s">
        <v>257</v>
      </c>
      <c r="B258" s="2">
        <f>IFERROR(__xludf.DUMMYFUNCTION("SPLIT(A258, ""   "")"),90150.0)</f>
        <v>90150</v>
      </c>
      <c r="C258" s="2">
        <f>IFERROR(__xludf.DUMMYFUNCTION("""COMPUTED_VALUE"""),43603.0)</f>
        <v>43603</v>
      </c>
    </row>
    <row r="259">
      <c r="A259" s="1" t="s">
        <v>258</v>
      </c>
      <c r="B259" s="2">
        <f>IFERROR(__xludf.DUMMYFUNCTION("SPLIT(A259, ""   "")"),51935.0)</f>
        <v>51935</v>
      </c>
      <c r="C259" s="2">
        <f>IFERROR(__xludf.DUMMYFUNCTION("""COMPUTED_VALUE"""),95924.0)</f>
        <v>95924</v>
      </c>
    </row>
    <row r="260">
      <c r="A260" s="1" t="s">
        <v>259</v>
      </c>
      <c r="B260" s="2">
        <f>IFERROR(__xludf.DUMMYFUNCTION("SPLIT(A260, ""   "")"),90430.0)</f>
        <v>90430</v>
      </c>
      <c r="C260" s="2">
        <f>IFERROR(__xludf.DUMMYFUNCTION("""COMPUTED_VALUE"""),86513.0)</f>
        <v>86513</v>
      </c>
    </row>
    <row r="261">
      <c r="A261" s="1" t="s">
        <v>260</v>
      </c>
      <c r="B261" s="2">
        <f>IFERROR(__xludf.DUMMYFUNCTION("SPLIT(A261, ""   "")"),84890.0)</f>
        <v>84890</v>
      </c>
      <c r="C261" s="2">
        <f>IFERROR(__xludf.DUMMYFUNCTION("""COMPUTED_VALUE"""),89326.0)</f>
        <v>89326</v>
      </c>
    </row>
    <row r="262">
      <c r="A262" s="1" t="s">
        <v>261</v>
      </c>
      <c r="B262" s="2">
        <f>IFERROR(__xludf.DUMMYFUNCTION("SPLIT(A262, ""   "")"),45758.0)</f>
        <v>45758</v>
      </c>
      <c r="C262" s="2">
        <f>IFERROR(__xludf.DUMMYFUNCTION("""COMPUTED_VALUE"""),74544.0)</f>
        <v>74544</v>
      </c>
    </row>
    <row r="263">
      <c r="A263" s="1" t="s">
        <v>262</v>
      </c>
      <c r="B263" s="2">
        <f>IFERROR(__xludf.DUMMYFUNCTION("SPLIT(A263, ""   "")"),33282.0)</f>
        <v>33282</v>
      </c>
      <c r="C263" s="2">
        <f>IFERROR(__xludf.DUMMYFUNCTION("""COMPUTED_VALUE"""),70247.0)</f>
        <v>70247</v>
      </c>
    </row>
    <row r="264">
      <c r="A264" s="1" t="s">
        <v>263</v>
      </c>
      <c r="B264" s="2">
        <f>IFERROR(__xludf.DUMMYFUNCTION("SPLIT(A264, ""   "")"),35203.0)</f>
        <v>35203</v>
      </c>
      <c r="C264" s="2">
        <f>IFERROR(__xludf.DUMMYFUNCTION("""COMPUTED_VALUE"""),36593.0)</f>
        <v>36593</v>
      </c>
    </row>
    <row r="265">
      <c r="A265" s="1" t="s">
        <v>264</v>
      </c>
      <c r="B265" s="2">
        <f>IFERROR(__xludf.DUMMYFUNCTION("SPLIT(A265, ""   "")"),81450.0)</f>
        <v>81450</v>
      </c>
      <c r="C265" s="2">
        <f>IFERROR(__xludf.DUMMYFUNCTION("""COMPUTED_VALUE"""),12273.0)</f>
        <v>12273</v>
      </c>
    </row>
    <row r="266">
      <c r="A266" s="1" t="s">
        <v>265</v>
      </c>
      <c r="B266" s="2">
        <f>IFERROR(__xludf.DUMMYFUNCTION("SPLIT(A266, ""   "")"),99714.0)</f>
        <v>99714</v>
      </c>
      <c r="C266" s="2">
        <f>IFERROR(__xludf.DUMMYFUNCTION("""COMPUTED_VALUE"""),31653.0)</f>
        <v>31653</v>
      </c>
    </row>
    <row r="267">
      <c r="A267" s="1" t="s">
        <v>266</v>
      </c>
      <c r="B267" s="2">
        <f>IFERROR(__xludf.DUMMYFUNCTION("SPLIT(A267, ""   "")"),62192.0)</f>
        <v>62192</v>
      </c>
      <c r="C267" s="2">
        <f>IFERROR(__xludf.DUMMYFUNCTION("""COMPUTED_VALUE"""),43603.0)</f>
        <v>43603</v>
      </c>
    </row>
    <row r="268">
      <c r="A268" s="1" t="s">
        <v>267</v>
      </c>
      <c r="B268" s="2">
        <f>IFERROR(__xludf.DUMMYFUNCTION("SPLIT(A268, ""   "")"),48547.0)</f>
        <v>48547</v>
      </c>
      <c r="C268" s="2">
        <f>IFERROR(__xludf.DUMMYFUNCTION("""COMPUTED_VALUE"""),64836.0)</f>
        <v>64836</v>
      </c>
    </row>
    <row r="269">
      <c r="A269" s="1" t="s">
        <v>268</v>
      </c>
      <c r="B269" s="2">
        <f>IFERROR(__xludf.DUMMYFUNCTION("SPLIT(A269, ""   "")"),81976.0)</f>
        <v>81976</v>
      </c>
      <c r="C269" s="2">
        <f>IFERROR(__xludf.DUMMYFUNCTION("""COMPUTED_VALUE"""),13575.0)</f>
        <v>13575</v>
      </c>
    </row>
    <row r="270">
      <c r="A270" s="1" t="s">
        <v>269</v>
      </c>
      <c r="B270" s="2">
        <f>IFERROR(__xludf.DUMMYFUNCTION("SPLIT(A270, ""   "")"),58583.0)</f>
        <v>58583</v>
      </c>
      <c r="C270" s="2">
        <f>IFERROR(__xludf.DUMMYFUNCTION("""COMPUTED_VALUE"""),13431.0)</f>
        <v>13431</v>
      </c>
    </row>
    <row r="271">
      <c r="A271" s="1" t="s">
        <v>270</v>
      </c>
      <c r="B271" s="2">
        <f>IFERROR(__xludf.DUMMYFUNCTION("SPLIT(A271, ""   "")"),14066.0)</f>
        <v>14066</v>
      </c>
      <c r="C271" s="2">
        <f>IFERROR(__xludf.DUMMYFUNCTION("""COMPUTED_VALUE"""),12887.0)</f>
        <v>12887</v>
      </c>
    </row>
    <row r="272">
      <c r="A272" s="1" t="s">
        <v>271</v>
      </c>
      <c r="B272" s="2">
        <f>IFERROR(__xludf.DUMMYFUNCTION("SPLIT(A272, ""   "")"),62207.0)</f>
        <v>62207</v>
      </c>
      <c r="C272" s="2">
        <f>IFERROR(__xludf.DUMMYFUNCTION("""COMPUTED_VALUE"""),42508.0)</f>
        <v>42508</v>
      </c>
    </row>
    <row r="273">
      <c r="A273" s="1" t="s">
        <v>272</v>
      </c>
      <c r="B273" s="2">
        <f>IFERROR(__xludf.DUMMYFUNCTION("SPLIT(A273, ""   "")"),86711.0)</f>
        <v>86711</v>
      </c>
      <c r="C273" s="2">
        <f>IFERROR(__xludf.DUMMYFUNCTION("""COMPUTED_VALUE"""),13431.0)</f>
        <v>13431</v>
      </c>
    </row>
    <row r="274">
      <c r="A274" s="1" t="s">
        <v>273</v>
      </c>
      <c r="B274" s="2">
        <f>IFERROR(__xludf.DUMMYFUNCTION("SPLIT(A274, ""   "")"),36650.0)</f>
        <v>36650</v>
      </c>
      <c r="C274" s="2">
        <f>IFERROR(__xludf.DUMMYFUNCTION("""COMPUTED_VALUE"""),44019.0)</f>
        <v>44019</v>
      </c>
    </row>
    <row r="275">
      <c r="A275" s="1" t="s">
        <v>274</v>
      </c>
      <c r="B275" s="2">
        <f>IFERROR(__xludf.DUMMYFUNCTION("SPLIT(A275, ""   "")"),57249.0)</f>
        <v>57249</v>
      </c>
      <c r="C275" s="2">
        <f>IFERROR(__xludf.DUMMYFUNCTION("""COMPUTED_VALUE"""),40786.0)</f>
        <v>40786</v>
      </c>
    </row>
    <row r="276">
      <c r="A276" s="1" t="s">
        <v>275</v>
      </c>
      <c r="B276" s="2">
        <f>IFERROR(__xludf.DUMMYFUNCTION("SPLIT(A276, ""   "")"),80718.0)</f>
        <v>80718</v>
      </c>
      <c r="C276" s="2">
        <f>IFERROR(__xludf.DUMMYFUNCTION("""COMPUTED_VALUE"""),64836.0)</f>
        <v>64836</v>
      </c>
    </row>
    <row r="277">
      <c r="A277" s="1" t="s">
        <v>276</v>
      </c>
      <c r="B277" s="2">
        <f>IFERROR(__xludf.DUMMYFUNCTION("SPLIT(A277, ""   "")"),63471.0)</f>
        <v>63471</v>
      </c>
      <c r="C277" s="2">
        <f>IFERROR(__xludf.DUMMYFUNCTION("""COMPUTED_VALUE"""),14916.0)</f>
        <v>14916</v>
      </c>
    </row>
    <row r="278">
      <c r="A278" s="1" t="s">
        <v>277</v>
      </c>
      <c r="B278" s="2">
        <f>IFERROR(__xludf.DUMMYFUNCTION("SPLIT(A278, ""   "")"),71861.0)</f>
        <v>71861</v>
      </c>
      <c r="C278" s="2">
        <f>IFERROR(__xludf.DUMMYFUNCTION("""COMPUTED_VALUE"""),55031.0)</f>
        <v>55031</v>
      </c>
    </row>
    <row r="279">
      <c r="A279" s="1" t="s">
        <v>278</v>
      </c>
      <c r="B279" s="2">
        <f>IFERROR(__xludf.DUMMYFUNCTION("SPLIT(A279, ""   "")"),68757.0)</f>
        <v>68757</v>
      </c>
      <c r="C279" s="2">
        <f>IFERROR(__xludf.DUMMYFUNCTION("""COMPUTED_VALUE"""),14916.0)</f>
        <v>14916</v>
      </c>
    </row>
    <row r="280">
      <c r="A280" s="1" t="s">
        <v>279</v>
      </c>
      <c r="B280" s="2">
        <f>IFERROR(__xludf.DUMMYFUNCTION("SPLIT(A280, ""   "")"),41204.0)</f>
        <v>41204</v>
      </c>
      <c r="C280" s="2">
        <f>IFERROR(__xludf.DUMMYFUNCTION("""COMPUTED_VALUE"""),17299.0)</f>
        <v>17299</v>
      </c>
    </row>
    <row r="281">
      <c r="A281" s="1" t="s">
        <v>280</v>
      </c>
      <c r="B281" s="2">
        <f>IFERROR(__xludf.DUMMYFUNCTION("SPLIT(A281, ""   "")"),66794.0)</f>
        <v>66794</v>
      </c>
      <c r="C281" s="2">
        <f>IFERROR(__xludf.DUMMYFUNCTION("""COMPUTED_VALUE"""),98207.0)</f>
        <v>98207</v>
      </c>
    </row>
    <row r="282">
      <c r="A282" s="1" t="s">
        <v>281</v>
      </c>
      <c r="B282" s="2">
        <f>IFERROR(__xludf.DUMMYFUNCTION("SPLIT(A282, ""   "")"),95829.0)</f>
        <v>95829</v>
      </c>
      <c r="C282" s="2">
        <f>IFERROR(__xludf.DUMMYFUNCTION("""COMPUTED_VALUE"""),45758.0)</f>
        <v>45758</v>
      </c>
    </row>
    <row r="283">
      <c r="A283" s="1" t="s">
        <v>282</v>
      </c>
      <c r="B283" s="2">
        <f>IFERROR(__xludf.DUMMYFUNCTION("SPLIT(A283, ""   "")"),83965.0)</f>
        <v>83965</v>
      </c>
      <c r="C283" s="2">
        <f>IFERROR(__xludf.DUMMYFUNCTION("""COMPUTED_VALUE"""),43978.0)</f>
        <v>43978</v>
      </c>
    </row>
    <row r="284">
      <c r="A284" s="1" t="s">
        <v>283</v>
      </c>
      <c r="B284" s="2">
        <f>IFERROR(__xludf.DUMMYFUNCTION("SPLIT(A284, ""   "")"),87160.0)</f>
        <v>87160</v>
      </c>
      <c r="C284" s="2">
        <f>IFERROR(__xludf.DUMMYFUNCTION("""COMPUTED_VALUE"""),29681.0)</f>
        <v>29681</v>
      </c>
    </row>
    <row r="285">
      <c r="A285" s="1" t="s">
        <v>284</v>
      </c>
      <c r="B285" s="2">
        <f>IFERROR(__xludf.DUMMYFUNCTION("SPLIT(A285, ""   "")"),49557.0)</f>
        <v>49557</v>
      </c>
      <c r="C285" s="2">
        <f>IFERROR(__xludf.DUMMYFUNCTION("""COMPUTED_VALUE"""),81901.0)</f>
        <v>81901</v>
      </c>
    </row>
    <row r="286">
      <c r="A286" s="1" t="s">
        <v>285</v>
      </c>
      <c r="B286" s="2">
        <f>IFERROR(__xludf.DUMMYFUNCTION("SPLIT(A286, ""   "")"),61775.0)</f>
        <v>61775</v>
      </c>
      <c r="C286" s="2">
        <f>IFERROR(__xludf.DUMMYFUNCTION("""COMPUTED_VALUE"""),92631.0)</f>
        <v>92631</v>
      </c>
    </row>
    <row r="287">
      <c r="A287" s="1" t="s">
        <v>286</v>
      </c>
      <c r="B287" s="2">
        <f>IFERROR(__xludf.DUMMYFUNCTION("SPLIT(A287, ""   "")"),43971.0)</f>
        <v>43971</v>
      </c>
      <c r="C287" s="2">
        <f>IFERROR(__xludf.DUMMYFUNCTION("""COMPUTED_VALUE"""),24451.0)</f>
        <v>24451</v>
      </c>
    </row>
    <row r="288">
      <c r="A288" s="1" t="s">
        <v>287</v>
      </c>
      <c r="B288" s="2">
        <f>IFERROR(__xludf.DUMMYFUNCTION("SPLIT(A288, ""   "")"),95603.0)</f>
        <v>95603</v>
      </c>
      <c r="C288" s="2">
        <f>IFERROR(__xludf.DUMMYFUNCTION("""COMPUTED_VALUE"""),70593.0)</f>
        <v>70593</v>
      </c>
    </row>
    <row r="289">
      <c r="A289" s="1" t="s">
        <v>288</v>
      </c>
      <c r="B289" s="2">
        <f>IFERROR(__xludf.DUMMYFUNCTION("SPLIT(A289, ""   "")"),68672.0)</f>
        <v>68672</v>
      </c>
      <c r="C289" s="2">
        <f>IFERROR(__xludf.DUMMYFUNCTION("""COMPUTED_VALUE"""),97422.0)</f>
        <v>97422</v>
      </c>
    </row>
    <row r="290">
      <c r="A290" s="1" t="s">
        <v>289</v>
      </c>
      <c r="B290" s="2">
        <f>IFERROR(__xludf.DUMMYFUNCTION("SPLIT(A290, ""   "")"),99669.0)</f>
        <v>99669</v>
      </c>
      <c r="C290" s="2">
        <f>IFERROR(__xludf.DUMMYFUNCTION("""COMPUTED_VALUE"""),13325.0)</f>
        <v>13325</v>
      </c>
    </row>
    <row r="291">
      <c r="A291" s="1" t="s">
        <v>290</v>
      </c>
      <c r="B291" s="2">
        <f>IFERROR(__xludf.DUMMYFUNCTION("SPLIT(A291, ""   "")"),24435.0)</f>
        <v>24435</v>
      </c>
      <c r="C291" s="2">
        <f>IFERROR(__xludf.DUMMYFUNCTION("""COMPUTED_VALUE"""),61844.0)</f>
        <v>61844</v>
      </c>
    </row>
    <row r="292">
      <c r="A292" s="1" t="s">
        <v>291</v>
      </c>
      <c r="B292" s="2">
        <f>IFERROR(__xludf.DUMMYFUNCTION("SPLIT(A292, ""   "")"),73318.0)</f>
        <v>73318</v>
      </c>
      <c r="C292" s="2">
        <f>IFERROR(__xludf.DUMMYFUNCTION("""COMPUTED_VALUE"""),89542.0)</f>
        <v>89542</v>
      </c>
    </row>
    <row r="293">
      <c r="A293" s="1" t="s">
        <v>292</v>
      </c>
      <c r="B293" s="2">
        <f>IFERROR(__xludf.DUMMYFUNCTION("SPLIT(A293, ""   "")"),54617.0)</f>
        <v>54617</v>
      </c>
      <c r="C293" s="2">
        <f>IFERROR(__xludf.DUMMYFUNCTION("""COMPUTED_VALUE"""),69071.0)</f>
        <v>69071</v>
      </c>
    </row>
    <row r="294">
      <c r="A294" s="1" t="s">
        <v>293</v>
      </c>
      <c r="B294" s="2">
        <f>IFERROR(__xludf.DUMMYFUNCTION("SPLIT(A294, ""   "")"),71223.0)</f>
        <v>71223</v>
      </c>
      <c r="C294" s="2">
        <f>IFERROR(__xludf.DUMMYFUNCTION("""COMPUTED_VALUE"""),17299.0)</f>
        <v>17299</v>
      </c>
    </row>
    <row r="295">
      <c r="A295" s="1" t="s">
        <v>294</v>
      </c>
      <c r="B295" s="2">
        <f>IFERROR(__xludf.DUMMYFUNCTION("SPLIT(A295, ""   "")"),55314.0)</f>
        <v>55314</v>
      </c>
      <c r="C295" s="2">
        <f>IFERROR(__xludf.DUMMYFUNCTION("""COMPUTED_VALUE"""),97422.0)</f>
        <v>97422</v>
      </c>
    </row>
    <row r="296">
      <c r="A296" s="1" t="s">
        <v>295</v>
      </c>
      <c r="B296" s="2">
        <f>IFERROR(__xludf.DUMMYFUNCTION("SPLIT(A296, ""   "")"),93737.0)</f>
        <v>93737</v>
      </c>
      <c r="C296" s="2">
        <f>IFERROR(__xludf.DUMMYFUNCTION("""COMPUTED_VALUE"""),46194.0)</f>
        <v>46194</v>
      </c>
    </row>
    <row r="297">
      <c r="A297" s="1" t="s">
        <v>296</v>
      </c>
      <c r="B297" s="2">
        <f>IFERROR(__xludf.DUMMYFUNCTION("SPLIT(A297, ""   "")"),47491.0)</f>
        <v>47491</v>
      </c>
      <c r="C297" s="2">
        <f>IFERROR(__xludf.DUMMYFUNCTION("""COMPUTED_VALUE"""),93916.0)</f>
        <v>93916</v>
      </c>
    </row>
    <row r="298">
      <c r="A298" s="1" t="s">
        <v>297</v>
      </c>
      <c r="B298" s="2">
        <f>IFERROR(__xludf.DUMMYFUNCTION("SPLIT(A298, ""   "")"),34979.0)</f>
        <v>34979</v>
      </c>
      <c r="C298" s="2">
        <f>IFERROR(__xludf.DUMMYFUNCTION("""COMPUTED_VALUE"""),79658.0)</f>
        <v>79658</v>
      </c>
    </row>
    <row r="299">
      <c r="A299" s="1" t="s">
        <v>298</v>
      </c>
      <c r="B299" s="2">
        <f>IFERROR(__xludf.DUMMYFUNCTION("SPLIT(A299, ""   "")"),77019.0)</f>
        <v>77019</v>
      </c>
      <c r="C299" s="2">
        <f>IFERROR(__xludf.DUMMYFUNCTION("""COMPUTED_VALUE"""),81976.0)</f>
        <v>81976</v>
      </c>
    </row>
    <row r="300">
      <c r="A300" s="1" t="s">
        <v>299</v>
      </c>
      <c r="B300" s="2">
        <f>IFERROR(__xludf.DUMMYFUNCTION("SPLIT(A300, ""   "")"),61998.0)</f>
        <v>61998</v>
      </c>
      <c r="C300" s="2">
        <f>IFERROR(__xludf.DUMMYFUNCTION("""COMPUTED_VALUE"""),77019.0)</f>
        <v>77019</v>
      </c>
    </row>
    <row r="301">
      <c r="A301" s="1" t="s">
        <v>300</v>
      </c>
      <c r="B301" s="2">
        <f>IFERROR(__xludf.DUMMYFUNCTION("SPLIT(A301, ""   "")"),45142.0)</f>
        <v>45142</v>
      </c>
      <c r="C301" s="2">
        <f>IFERROR(__xludf.DUMMYFUNCTION("""COMPUTED_VALUE"""),79564.0)</f>
        <v>79564</v>
      </c>
    </row>
    <row r="302">
      <c r="A302" s="1" t="s">
        <v>301</v>
      </c>
      <c r="B302" s="2">
        <f>IFERROR(__xludf.DUMMYFUNCTION("SPLIT(A302, ""   "")"),58057.0)</f>
        <v>58057</v>
      </c>
      <c r="C302" s="2">
        <f>IFERROR(__xludf.DUMMYFUNCTION("""COMPUTED_VALUE"""),77878.0)</f>
        <v>77878</v>
      </c>
    </row>
    <row r="303">
      <c r="A303" s="1" t="s">
        <v>302</v>
      </c>
      <c r="B303" s="2">
        <f>IFERROR(__xludf.DUMMYFUNCTION("SPLIT(A303, ""   "")"),77811.0)</f>
        <v>77811</v>
      </c>
      <c r="C303" s="2">
        <f>IFERROR(__xludf.DUMMYFUNCTION("""COMPUTED_VALUE"""),68285.0)</f>
        <v>68285</v>
      </c>
    </row>
    <row r="304">
      <c r="A304" s="1" t="s">
        <v>303</v>
      </c>
      <c r="B304" s="2">
        <f>IFERROR(__xludf.DUMMYFUNCTION("SPLIT(A304, ""   "")"),67567.0)</f>
        <v>67567</v>
      </c>
      <c r="C304" s="2">
        <f>IFERROR(__xludf.DUMMYFUNCTION("""COMPUTED_VALUE"""),46867.0)</f>
        <v>46867</v>
      </c>
    </row>
    <row r="305">
      <c r="A305" s="1" t="s">
        <v>304</v>
      </c>
      <c r="B305" s="2">
        <f>IFERROR(__xludf.DUMMYFUNCTION("SPLIT(A305, ""   "")"),75736.0)</f>
        <v>75736</v>
      </c>
      <c r="C305" s="2">
        <f>IFERROR(__xludf.DUMMYFUNCTION("""COMPUTED_VALUE"""),90132.0)</f>
        <v>90132</v>
      </c>
    </row>
    <row r="306">
      <c r="A306" s="1" t="s">
        <v>305</v>
      </c>
      <c r="B306" s="2">
        <f>IFERROR(__xludf.DUMMYFUNCTION("SPLIT(A306, ""   "")"),35995.0)</f>
        <v>35995</v>
      </c>
      <c r="C306" s="2">
        <f>IFERROR(__xludf.DUMMYFUNCTION("""COMPUTED_VALUE"""),64599.0)</f>
        <v>64599</v>
      </c>
    </row>
    <row r="307">
      <c r="A307" s="1" t="s">
        <v>306</v>
      </c>
      <c r="B307" s="2">
        <f>IFERROR(__xludf.DUMMYFUNCTION("SPLIT(A307, ""   "")"),69522.0)</f>
        <v>69522</v>
      </c>
      <c r="C307" s="2">
        <f>IFERROR(__xludf.DUMMYFUNCTION("""COMPUTED_VALUE"""),24241.0)</f>
        <v>24241</v>
      </c>
    </row>
    <row r="308">
      <c r="A308" s="1" t="s">
        <v>307</v>
      </c>
      <c r="B308" s="2">
        <f>IFERROR(__xludf.DUMMYFUNCTION("SPLIT(A308, ""   "")"),74746.0)</f>
        <v>74746</v>
      </c>
      <c r="C308" s="2">
        <f>IFERROR(__xludf.DUMMYFUNCTION("""COMPUTED_VALUE"""),91359.0)</f>
        <v>91359</v>
      </c>
    </row>
    <row r="309">
      <c r="A309" s="1" t="s">
        <v>308</v>
      </c>
      <c r="B309" s="2">
        <f>IFERROR(__xludf.DUMMYFUNCTION("SPLIT(A309, ""   "")"),76546.0)</f>
        <v>76546</v>
      </c>
      <c r="C309" s="2">
        <f>IFERROR(__xludf.DUMMYFUNCTION("""COMPUTED_VALUE"""),13431.0)</f>
        <v>13431</v>
      </c>
    </row>
    <row r="310">
      <c r="A310" s="1" t="s">
        <v>309</v>
      </c>
      <c r="B310" s="2">
        <f>IFERROR(__xludf.DUMMYFUNCTION("SPLIT(A310, ""   "")"),61686.0)</f>
        <v>61686</v>
      </c>
      <c r="C310" s="2">
        <f>IFERROR(__xludf.DUMMYFUNCTION("""COMPUTED_VALUE"""),60848.0)</f>
        <v>60848</v>
      </c>
    </row>
    <row r="311">
      <c r="A311" s="1" t="s">
        <v>310</v>
      </c>
      <c r="B311" s="2">
        <f>IFERROR(__xludf.DUMMYFUNCTION("SPLIT(A311, ""   "")"),81479.0)</f>
        <v>81479</v>
      </c>
      <c r="C311" s="2">
        <f>IFERROR(__xludf.DUMMYFUNCTION("""COMPUTED_VALUE"""),56819.0)</f>
        <v>56819</v>
      </c>
    </row>
    <row r="312">
      <c r="A312" s="1" t="s">
        <v>311</v>
      </c>
      <c r="B312" s="2">
        <f>IFERROR(__xludf.DUMMYFUNCTION("SPLIT(A312, ""   "")"),86234.0)</f>
        <v>86234</v>
      </c>
      <c r="C312" s="2">
        <f>IFERROR(__xludf.DUMMYFUNCTION("""COMPUTED_VALUE"""),46898.0)</f>
        <v>46898</v>
      </c>
    </row>
    <row r="313">
      <c r="A313" s="1" t="s">
        <v>312</v>
      </c>
      <c r="B313" s="2">
        <f>IFERROR(__xludf.DUMMYFUNCTION("SPLIT(A313, ""   "")"),17684.0)</f>
        <v>17684</v>
      </c>
      <c r="C313" s="2">
        <f>IFERROR(__xludf.DUMMYFUNCTION("""COMPUTED_VALUE"""),14916.0)</f>
        <v>14916</v>
      </c>
    </row>
    <row r="314">
      <c r="A314" s="1" t="s">
        <v>313</v>
      </c>
      <c r="B314" s="2">
        <f>IFERROR(__xludf.DUMMYFUNCTION("SPLIT(A314, ""   "")"),54606.0)</f>
        <v>54606</v>
      </c>
      <c r="C314" s="2">
        <f>IFERROR(__xludf.DUMMYFUNCTION("""COMPUTED_VALUE"""),36671.0)</f>
        <v>36671</v>
      </c>
    </row>
    <row r="315">
      <c r="A315" s="1" t="s">
        <v>314</v>
      </c>
      <c r="B315" s="2">
        <f>IFERROR(__xludf.DUMMYFUNCTION("SPLIT(A315, ""   "")"),91078.0)</f>
        <v>91078</v>
      </c>
      <c r="C315" s="2">
        <f>IFERROR(__xludf.DUMMYFUNCTION("""COMPUTED_VALUE"""),14916.0)</f>
        <v>14916</v>
      </c>
    </row>
    <row r="316">
      <c r="A316" s="1" t="s">
        <v>315</v>
      </c>
      <c r="B316" s="2">
        <f>IFERROR(__xludf.DUMMYFUNCTION("SPLIT(A316, ""   "")"),87613.0)</f>
        <v>87613</v>
      </c>
      <c r="C316" s="2">
        <f>IFERROR(__xludf.DUMMYFUNCTION("""COMPUTED_VALUE"""),81450.0)</f>
        <v>81450</v>
      </c>
    </row>
    <row r="317">
      <c r="A317" s="1" t="s">
        <v>316</v>
      </c>
      <c r="B317" s="2">
        <f>IFERROR(__xludf.DUMMYFUNCTION("SPLIT(A317, ""   "")"),68950.0)</f>
        <v>68950</v>
      </c>
      <c r="C317" s="2">
        <f>IFERROR(__xludf.DUMMYFUNCTION("""COMPUTED_VALUE"""),29904.0)</f>
        <v>29904</v>
      </c>
    </row>
    <row r="318">
      <c r="A318" s="1" t="s">
        <v>317</v>
      </c>
      <c r="B318" s="2">
        <f>IFERROR(__xludf.DUMMYFUNCTION("SPLIT(A318, ""   "")"),92860.0)</f>
        <v>92860</v>
      </c>
      <c r="C318" s="2">
        <f>IFERROR(__xludf.DUMMYFUNCTION("""COMPUTED_VALUE"""),29681.0)</f>
        <v>29681</v>
      </c>
    </row>
    <row r="319">
      <c r="A319" s="1" t="s">
        <v>318</v>
      </c>
      <c r="B319" s="2">
        <f>IFERROR(__xludf.DUMMYFUNCTION("SPLIT(A319, ""   "")"),97548.0)</f>
        <v>97548</v>
      </c>
      <c r="C319" s="2">
        <f>IFERROR(__xludf.DUMMYFUNCTION("""COMPUTED_VALUE"""),26634.0)</f>
        <v>26634</v>
      </c>
    </row>
    <row r="320">
      <c r="A320" s="1" t="s">
        <v>319</v>
      </c>
      <c r="B320" s="2">
        <f>IFERROR(__xludf.DUMMYFUNCTION("SPLIT(A320, ""   "")"),94120.0)</f>
        <v>94120</v>
      </c>
      <c r="C320" s="2">
        <f>IFERROR(__xludf.DUMMYFUNCTION("""COMPUTED_VALUE"""),46867.0)</f>
        <v>46867</v>
      </c>
    </row>
    <row r="321">
      <c r="A321" s="1" t="s">
        <v>320</v>
      </c>
      <c r="B321" s="2">
        <f>IFERROR(__xludf.DUMMYFUNCTION("SPLIT(A321, ""   "")"),65885.0)</f>
        <v>65885</v>
      </c>
      <c r="C321" s="2">
        <f>IFERROR(__xludf.DUMMYFUNCTION("""COMPUTED_VALUE"""),51516.0)</f>
        <v>51516</v>
      </c>
    </row>
    <row r="322">
      <c r="A322" s="1" t="s">
        <v>321</v>
      </c>
      <c r="B322" s="2">
        <f>IFERROR(__xludf.DUMMYFUNCTION("SPLIT(A322, ""   "")"),93925.0)</f>
        <v>93925</v>
      </c>
      <c r="C322" s="2">
        <f>IFERROR(__xludf.DUMMYFUNCTION("""COMPUTED_VALUE"""),71162.0)</f>
        <v>71162</v>
      </c>
    </row>
    <row r="323">
      <c r="A323" s="1" t="s">
        <v>322</v>
      </c>
      <c r="B323" s="2">
        <f>IFERROR(__xludf.DUMMYFUNCTION("SPLIT(A323, ""   "")"),65057.0)</f>
        <v>65057</v>
      </c>
      <c r="C323" s="2">
        <f>IFERROR(__xludf.DUMMYFUNCTION("""COMPUTED_VALUE"""),13284.0)</f>
        <v>13284</v>
      </c>
    </row>
    <row r="324">
      <c r="A324" s="1" t="s">
        <v>323</v>
      </c>
      <c r="B324" s="2">
        <f>IFERROR(__xludf.DUMMYFUNCTION("SPLIT(A324, ""   "")"),47652.0)</f>
        <v>47652</v>
      </c>
      <c r="C324" s="2">
        <f>IFERROR(__xludf.DUMMYFUNCTION("""COMPUTED_VALUE"""),75587.0)</f>
        <v>75587</v>
      </c>
    </row>
    <row r="325">
      <c r="A325" s="1" t="s">
        <v>324</v>
      </c>
      <c r="B325" s="2">
        <f>IFERROR(__xludf.DUMMYFUNCTION("SPLIT(A325, ""   "")"),90143.0)</f>
        <v>90143</v>
      </c>
      <c r="C325" s="2">
        <f>IFERROR(__xludf.DUMMYFUNCTION("""COMPUTED_VALUE"""),16768.0)</f>
        <v>16768</v>
      </c>
    </row>
    <row r="326">
      <c r="A326" s="1" t="s">
        <v>325</v>
      </c>
      <c r="B326" s="2">
        <f>IFERROR(__xludf.DUMMYFUNCTION("SPLIT(A326, ""   "")"),22958.0)</f>
        <v>22958</v>
      </c>
      <c r="C326" s="2">
        <f>IFERROR(__xludf.DUMMYFUNCTION("""COMPUTED_VALUE"""),13575.0)</f>
        <v>13575</v>
      </c>
    </row>
    <row r="327">
      <c r="A327" s="1" t="s">
        <v>326</v>
      </c>
      <c r="B327" s="2">
        <f>IFERROR(__xludf.DUMMYFUNCTION("SPLIT(A327, ""   "")"),19110.0)</f>
        <v>19110</v>
      </c>
      <c r="C327" s="2">
        <f>IFERROR(__xludf.DUMMYFUNCTION("""COMPUTED_VALUE"""),56571.0)</f>
        <v>56571</v>
      </c>
    </row>
    <row r="328">
      <c r="A328" s="1" t="s">
        <v>327</v>
      </c>
      <c r="B328" s="2">
        <f>IFERROR(__xludf.DUMMYFUNCTION("SPLIT(A328, ""   "")"),90991.0)</f>
        <v>90991</v>
      </c>
      <c r="C328" s="2">
        <f>IFERROR(__xludf.DUMMYFUNCTION("""COMPUTED_VALUE"""),86313.0)</f>
        <v>86313</v>
      </c>
    </row>
    <row r="329">
      <c r="A329" s="1" t="s">
        <v>328</v>
      </c>
      <c r="B329" s="2">
        <f>IFERROR(__xludf.DUMMYFUNCTION("SPLIT(A329, ""   "")"),86342.0)</f>
        <v>86342</v>
      </c>
      <c r="C329" s="2">
        <f>IFERROR(__xludf.DUMMYFUNCTION("""COMPUTED_VALUE"""),49453.0)</f>
        <v>49453</v>
      </c>
    </row>
    <row r="330">
      <c r="A330" s="1" t="s">
        <v>329</v>
      </c>
      <c r="B330" s="2">
        <f>IFERROR(__xludf.DUMMYFUNCTION("SPLIT(A330, ""   "")"),13474.0)</f>
        <v>13474</v>
      </c>
      <c r="C330" s="2">
        <f>IFERROR(__xludf.DUMMYFUNCTION("""COMPUTED_VALUE"""),89542.0)</f>
        <v>89542</v>
      </c>
    </row>
    <row r="331">
      <c r="A331" s="1" t="s">
        <v>330</v>
      </c>
      <c r="B331" s="2">
        <f>IFERROR(__xludf.DUMMYFUNCTION("SPLIT(A331, ""   "")"),39258.0)</f>
        <v>39258</v>
      </c>
      <c r="C331" s="2">
        <f>IFERROR(__xludf.DUMMYFUNCTION("""COMPUTED_VALUE"""),60854.0)</f>
        <v>60854</v>
      </c>
    </row>
    <row r="332">
      <c r="A332" s="1" t="s">
        <v>331</v>
      </c>
      <c r="B332" s="2">
        <f>IFERROR(__xludf.DUMMYFUNCTION("SPLIT(A332, ""   "")"),32081.0)</f>
        <v>32081</v>
      </c>
      <c r="C332" s="2">
        <f>IFERROR(__xludf.DUMMYFUNCTION("""COMPUTED_VALUE"""),78421.0)</f>
        <v>78421</v>
      </c>
    </row>
    <row r="333">
      <c r="A333" s="1" t="s">
        <v>332</v>
      </c>
      <c r="B333" s="2">
        <f>IFERROR(__xludf.DUMMYFUNCTION("SPLIT(A333, ""   "")"),59662.0)</f>
        <v>59662</v>
      </c>
      <c r="C333" s="2">
        <f>IFERROR(__xludf.DUMMYFUNCTION("""COMPUTED_VALUE"""),60854.0)</f>
        <v>60854</v>
      </c>
    </row>
    <row r="334">
      <c r="A334" s="1" t="s">
        <v>333</v>
      </c>
      <c r="B334" s="2">
        <f>IFERROR(__xludf.DUMMYFUNCTION("SPLIT(A334, ""   "")"),77568.0)</f>
        <v>77568</v>
      </c>
      <c r="C334" s="2">
        <f>IFERROR(__xludf.DUMMYFUNCTION("""COMPUTED_VALUE"""),24365.0)</f>
        <v>24365</v>
      </c>
    </row>
    <row r="335">
      <c r="A335" s="1" t="s">
        <v>334</v>
      </c>
      <c r="B335" s="2">
        <f>IFERROR(__xludf.DUMMYFUNCTION("SPLIT(A335, ""   "")"),26287.0)</f>
        <v>26287</v>
      </c>
      <c r="C335" s="2">
        <f>IFERROR(__xludf.DUMMYFUNCTION("""COMPUTED_VALUE"""),64963.0)</f>
        <v>64963</v>
      </c>
    </row>
    <row r="336">
      <c r="A336" s="1" t="s">
        <v>335</v>
      </c>
      <c r="B336" s="2">
        <f>IFERROR(__xludf.DUMMYFUNCTION("SPLIT(A336, ""   "")"),73097.0)</f>
        <v>73097</v>
      </c>
      <c r="C336" s="2">
        <f>IFERROR(__xludf.DUMMYFUNCTION("""COMPUTED_VALUE"""),56013.0)</f>
        <v>56013</v>
      </c>
    </row>
    <row r="337">
      <c r="A337" s="1" t="s">
        <v>336</v>
      </c>
      <c r="B337" s="2">
        <f>IFERROR(__xludf.DUMMYFUNCTION("SPLIT(A337, ""   "")"),65459.0)</f>
        <v>65459</v>
      </c>
      <c r="C337" s="2">
        <f>IFERROR(__xludf.DUMMYFUNCTION("""COMPUTED_VALUE"""),97422.0)</f>
        <v>97422</v>
      </c>
    </row>
    <row r="338">
      <c r="A338" s="1" t="s">
        <v>337</v>
      </c>
      <c r="B338" s="2">
        <f>IFERROR(__xludf.DUMMYFUNCTION("SPLIT(A338, ""   "")"),15222.0)</f>
        <v>15222</v>
      </c>
      <c r="C338" s="2">
        <f>IFERROR(__xludf.DUMMYFUNCTION("""COMPUTED_VALUE"""),20848.0)</f>
        <v>20848</v>
      </c>
    </row>
    <row r="339">
      <c r="A339" s="1" t="s">
        <v>338</v>
      </c>
      <c r="B339" s="2">
        <f>IFERROR(__xludf.DUMMYFUNCTION("SPLIT(A339, ""   "")"),94198.0)</f>
        <v>94198</v>
      </c>
      <c r="C339" s="2">
        <f>IFERROR(__xludf.DUMMYFUNCTION("""COMPUTED_VALUE"""),46293.0)</f>
        <v>46293</v>
      </c>
    </row>
    <row r="340">
      <c r="A340" s="1" t="s">
        <v>339</v>
      </c>
      <c r="B340" s="2">
        <f>IFERROR(__xludf.DUMMYFUNCTION("SPLIT(A340, ""   "")"),31524.0)</f>
        <v>31524</v>
      </c>
      <c r="C340" s="2">
        <f>IFERROR(__xludf.DUMMYFUNCTION("""COMPUTED_VALUE"""),54464.0)</f>
        <v>54464</v>
      </c>
    </row>
    <row r="341">
      <c r="A341" s="1" t="s">
        <v>340</v>
      </c>
      <c r="B341" s="2">
        <f>IFERROR(__xludf.DUMMYFUNCTION("SPLIT(A341, ""   "")"),62524.0)</f>
        <v>62524</v>
      </c>
      <c r="C341" s="2">
        <f>IFERROR(__xludf.DUMMYFUNCTION("""COMPUTED_VALUE"""),13431.0)</f>
        <v>13431</v>
      </c>
    </row>
    <row r="342">
      <c r="A342" s="1" t="s">
        <v>341</v>
      </c>
      <c r="B342" s="2">
        <f>IFERROR(__xludf.DUMMYFUNCTION("SPLIT(A342, ""   "")"),63731.0)</f>
        <v>63731</v>
      </c>
      <c r="C342" s="2">
        <f>IFERROR(__xludf.DUMMYFUNCTION("""COMPUTED_VALUE"""),23054.0)</f>
        <v>23054</v>
      </c>
    </row>
    <row r="343">
      <c r="A343" s="1" t="s">
        <v>342</v>
      </c>
      <c r="B343" s="2">
        <f>IFERROR(__xludf.DUMMYFUNCTION("SPLIT(A343, ""   "")"),94492.0)</f>
        <v>94492</v>
      </c>
      <c r="C343" s="2">
        <f>IFERROR(__xludf.DUMMYFUNCTION("""COMPUTED_VALUE"""),58590.0)</f>
        <v>58590</v>
      </c>
    </row>
    <row r="344">
      <c r="A344" s="1" t="s">
        <v>343</v>
      </c>
      <c r="B344" s="2">
        <f>IFERROR(__xludf.DUMMYFUNCTION("SPLIT(A344, ""   "")"),39340.0)</f>
        <v>39340</v>
      </c>
      <c r="C344" s="2">
        <f>IFERROR(__xludf.DUMMYFUNCTION("""COMPUTED_VALUE"""),89542.0)</f>
        <v>89542</v>
      </c>
    </row>
    <row r="345">
      <c r="A345" s="1" t="s">
        <v>344</v>
      </c>
      <c r="B345" s="2">
        <f>IFERROR(__xludf.DUMMYFUNCTION("SPLIT(A345, ""   "")"),98341.0)</f>
        <v>98341</v>
      </c>
      <c r="C345" s="2">
        <f>IFERROR(__xludf.DUMMYFUNCTION("""COMPUTED_VALUE"""),94382.0)</f>
        <v>94382</v>
      </c>
    </row>
    <row r="346">
      <c r="A346" s="1" t="s">
        <v>345</v>
      </c>
      <c r="B346" s="2">
        <f>IFERROR(__xludf.DUMMYFUNCTION("SPLIT(A346, ""   "")"),87046.0)</f>
        <v>87046</v>
      </c>
      <c r="C346" s="2">
        <f>IFERROR(__xludf.DUMMYFUNCTION("""COMPUTED_VALUE"""),14916.0)</f>
        <v>14916</v>
      </c>
    </row>
    <row r="347">
      <c r="A347" s="1" t="s">
        <v>346</v>
      </c>
      <c r="B347" s="2">
        <f>IFERROR(__xludf.DUMMYFUNCTION("SPLIT(A347, ""   "")"),54817.0)</f>
        <v>54817</v>
      </c>
      <c r="C347" s="2">
        <f>IFERROR(__xludf.DUMMYFUNCTION("""COMPUTED_VALUE"""),73805.0)</f>
        <v>73805</v>
      </c>
    </row>
    <row r="348">
      <c r="A348" s="1" t="s">
        <v>347</v>
      </c>
      <c r="B348" s="2">
        <f>IFERROR(__xludf.DUMMYFUNCTION("SPLIT(A348, ""   "")"),92197.0)</f>
        <v>92197</v>
      </c>
      <c r="C348" s="2">
        <f>IFERROR(__xludf.DUMMYFUNCTION("""COMPUTED_VALUE"""),79829.0)</f>
        <v>79829</v>
      </c>
    </row>
    <row r="349">
      <c r="A349" s="1" t="s">
        <v>348</v>
      </c>
      <c r="B349" s="2">
        <f>IFERROR(__xludf.DUMMYFUNCTION("SPLIT(A349, ""   "")"),75996.0)</f>
        <v>75996</v>
      </c>
      <c r="C349" s="2">
        <f>IFERROR(__xludf.DUMMYFUNCTION("""COMPUTED_VALUE"""),81752.0)</f>
        <v>81752</v>
      </c>
    </row>
    <row r="350">
      <c r="A350" s="1" t="s">
        <v>349</v>
      </c>
      <c r="B350" s="2">
        <f>IFERROR(__xludf.DUMMYFUNCTION("SPLIT(A350, ""   "")"),15843.0)</f>
        <v>15843</v>
      </c>
      <c r="C350" s="2">
        <f>IFERROR(__xludf.DUMMYFUNCTION("""COMPUTED_VALUE"""),51151.0)</f>
        <v>51151</v>
      </c>
    </row>
    <row r="351">
      <c r="A351" s="1" t="s">
        <v>350</v>
      </c>
      <c r="B351" s="2">
        <f>IFERROR(__xludf.DUMMYFUNCTION("SPLIT(A351, ""   "")"),81860.0)</f>
        <v>81860</v>
      </c>
      <c r="C351" s="2">
        <f>IFERROR(__xludf.DUMMYFUNCTION("""COMPUTED_VALUE"""),91508.0)</f>
        <v>91508</v>
      </c>
    </row>
    <row r="352">
      <c r="A352" s="1" t="s">
        <v>351</v>
      </c>
      <c r="B352" s="2">
        <f>IFERROR(__xludf.DUMMYFUNCTION("SPLIT(A352, ""   "")"),97487.0)</f>
        <v>97487</v>
      </c>
      <c r="C352" s="2">
        <f>IFERROR(__xludf.DUMMYFUNCTION("""COMPUTED_VALUE"""),81450.0)</f>
        <v>81450</v>
      </c>
    </row>
    <row r="353">
      <c r="A353" s="1" t="s">
        <v>352</v>
      </c>
      <c r="B353" s="2">
        <f>IFERROR(__xludf.DUMMYFUNCTION("SPLIT(A353, ""   "")"),55465.0)</f>
        <v>55465</v>
      </c>
      <c r="C353" s="2">
        <f>IFERROR(__xludf.DUMMYFUNCTION("""COMPUTED_VALUE"""),45279.0)</f>
        <v>45279</v>
      </c>
    </row>
    <row r="354">
      <c r="A354" s="1" t="s">
        <v>353</v>
      </c>
      <c r="B354" s="2">
        <f>IFERROR(__xludf.DUMMYFUNCTION("SPLIT(A354, ""   "")"),98617.0)</f>
        <v>98617</v>
      </c>
      <c r="C354" s="2">
        <f>IFERROR(__xludf.DUMMYFUNCTION("""COMPUTED_VALUE"""),72612.0)</f>
        <v>72612</v>
      </c>
    </row>
    <row r="355">
      <c r="A355" s="1" t="s">
        <v>354</v>
      </c>
      <c r="B355" s="2">
        <f>IFERROR(__xludf.DUMMYFUNCTION("SPLIT(A355, ""   "")"),41836.0)</f>
        <v>41836</v>
      </c>
      <c r="C355" s="2">
        <f>IFERROR(__xludf.DUMMYFUNCTION("""COMPUTED_VALUE"""),15262.0)</f>
        <v>15262</v>
      </c>
    </row>
    <row r="356">
      <c r="A356" s="1" t="s">
        <v>355</v>
      </c>
      <c r="B356" s="2">
        <f>IFERROR(__xludf.DUMMYFUNCTION("SPLIT(A356, ""   "")"),96431.0)</f>
        <v>96431</v>
      </c>
      <c r="C356" s="2">
        <f>IFERROR(__xludf.DUMMYFUNCTION("""COMPUTED_VALUE"""),59346.0)</f>
        <v>59346</v>
      </c>
    </row>
    <row r="357">
      <c r="A357" s="1" t="s">
        <v>356</v>
      </c>
      <c r="B357" s="2">
        <f>IFERROR(__xludf.DUMMYFUNCTION("SPLIT(A357, ""   "")"),68321.0)</f>
        <v>68321</v>
      </c>
      <c r="C357" s="2">
        <f>IFERROR(__xludf.DUMMYFUNCTION("""COMPUTED_VALUE"""),24649.0)</f>
        <v>24649</v>
      </c>
    </row>
    <row r="358">
      <c r="A358" s="1" t="s">
        <v>357</v>
      </c>
      <c r="B358" s="2">
        <f>IFERROR(__xludf.DUMMYFUNCTION("SPLIT(A358, ""   "")"),44222.0)</f>
        <v>44222</v>
      </c>
      <c r="C358" s="2">
        <f>IFERROR(__xludf.DUMMYFUNCTION("""COMPUTED_VALUE"""),14916.0)</f>
        <v>14916</v>
      </c>
    </row>
    <row r="359">
      <c r="A359" s="1" t="s">
        <v>358</v>
      </c>
      <c r="B359" s="2">
        <f>IFERROR(__xludf.DUMMYFUNCTION("SPLIT(A359, ""   "")"),12305.0)</f>
        <v>12305</v>
      </c>
      <c r="C359" s="2">
        <f>IFERROR(__xludf.DUMMYFUNCTION("""COMPUTED_VALUE"""),26436.0)</f>
        <v>26436</v>
      </c>
    </row>
    <row r="360">
      <c r="A360" s="1" t="s">
        <v>359</v>
      </c>
      <c r="B360" s="2">
        <f>IFERROR(__xludf.DUMMYFUNCTION("SPLIT(A360, ""   "")"),26128.0)</f>
        <v>26128</v>
      </c>
      <c r="C360" s="2">
        <f>IFERROR(__xludf.DUMMYFUNCTION("""COMPUTED_VALUE"""),43083.0)</f>
        <v>43083</v>
      </c>
    </row>
    <row r="361">
      <c r="A361" s="1" t="s">
        <v>360</v>
      </c>
      <c r="B361" s="2">
        <f>IFERROR(__xludf.DUMMYFUNCTION("SPLIT(A361, ""   "")"),49032.0)</f>
        <v>49032</v>
      </c>
      <c r="C361" s="2">
        <f>IFERROR(__xludf.DUMMYFUNCTION("""COMPUTED_VALUE"""),45758.0)</f>
        <v>45758</v>
      </c>
    </row>
    <row r="362">
      <c r="A362" s="1" t="s">
        <v>361</v>
      </c>
      <c r="B362" s="2">
        <f>IFERROR(__xludf.DUMMYFUNCTION("SPLIT(A362, ""   "")"),32611.0)</f>
        <v>32611</v>
      </c>
      <c r="C362" s="2">
        <f>IFERROR(__xludf.DUMMYFUNCTION("""COMPUTED_VALUE"""),59921.0)</f>
        <v>59921</v>
      </c>
    </row>
    <row r="363">
      <c r="A363" s="1" t="s">
        <v>362</v>
      </c>
      <c r="B363" s="2">
        <f>IFERROR(__xludf.DUMMYFUNCTION("SPLIT(A363, ""   "")"),16984.0)</f>
        <v>16984</v>
      </c>
      <c r="C363" s="2">
        <f>IFERROR(__xludf.DUMMYFUNCTION("""COMPUTED_VALUE"""),83584.0)</f>
        <v>83584</v>
      </c>
    </row>
    <row r="364">
      <c r="A364" s="1" t="s">
        <v>363</v>
      </c>
      <c r="B364" s="2">
        <f>IFERROR(__xludf.DUMMYFUNCTION("SPLIT(A364, ""   "")"),79976.0)</f>
        <v>79976</v>
      </c>
      <c r="C364" s="2">
        <f>IFERROR(__xludf.DUMMYFUNCTION("""COMPUTED_VALUE"""),81450.0)</f>
        <v>81450</v>
      </c>
    </row>
    <row r="365">
      <c r="A365" s="1" t="s">
        <v>364</v>
      </c>
      <c r="B365" s="2">
        <f>IFERROR(__xludf.DUMMYFUNCTION("SPLIT(A365, ""   "")"),53906.0)</f>
        <v>53906</v>
      </c>
      <c r="C365" s="2">
        <f>IFERROR(__xludf.DUMMYFUNCTION("""COMPUTED_VALUE"""),65866.0)</f>
        <v>65866</v>
      </c>
    </row>
    <row r="366">
      <c r="A366" s="1" t="s">
        <v>365</v>
      </c>
      <c r="B366" s="2">
        <f>IFERROR(__xludf.DUMMYFUNCTION("SPLIT(A366, ""   "")"),28125.0)</f>
        <v>28125</v>
      </c>
      <c r="C366" s="2">
        <f>IFERROR(__xludf.DUMMYFUNCTION("""COMPUTED_VALUE"""),40953.0)</f>
        <v>40953</v>
      </c>
    </row>
    <row r="367">
      <c r="A367" s="1" t="s">
        <v>366</v>
      </c>
      <c r="B367" s="2">
        <f>IFERROR(__xludf.DUMMYFUNCTION("SPLIT(A367, ""   "")"),79829.0)</f>
        <v>79829</v>
      </c>
      <c r="C367" s="2">
        <f>IFERROR(__xludf.DUMMYFUNCTION("""COMPUTED_VALUE"""),13431.0)</f>
        <v>13431</v>
      </c>
    </row>
    <row r="368">
      <c r="A368" s="1" t="s">
        <v>367</v>
      </c>
      <c r="B368" s="2">
        <f>IFERROR(__xludf.DUMMYFUNCTION("SPLIT(A368, ""   "")"),71094.0)</f>
        <v>71094</v>
      </c>
      <c r="C368" s="2">
        <f>IFERROR(__xludf.DUMMYFUNCTION("""COMPUTED_VALUE"""),66024.0)</f>
        <v>66024</v>
      </c>
    </row>
    <row r="369">
      <c r="A369" s="1" t="s">
        <v>368</v>
      </c>
      <c r="B369" s="2">
        <f>IFERROR(__xludf.DUMMYFUNCTION("SPLIT(A369, ""   "")"),15262.0)</f>
        <v>15262</v>
      </c>
      <c r="C369" s="2">
        <f>IFERROR(__xludf.DUMMYFUNCTION("""COMPUTED_VALUE"""),74605.0)</f>
        <v>74605</v>
      </c>
    </row>
    <row r="370">
      <c r="A370" s="1" t="s">
        <v>369</v>
      </c>
      <c r="B370" s="2">
        <f>IFERROR(__xludf.DUMMYFUNCTION("SPLIT(A370, ""   "")"),10894.0)</f>
        <v>10894</v>
      </c>
      <c r="C370" s="2">
        <f>IFERROR(__xludf.DUMMYFUNCTION("""COMPUTED_VALUE"""),73112.0)</f>
        <v>73112</v>
      </c>
    </row>
    <row r="371">
      <c r="A371" s="1" t="s">
        <v>370</v>
      </c>
      <c r="B371" s="2">
        <f>IFERROR(__xludf.DUMMYFUNCTION("SPLIT(A371, ""   "")"),33135.0)</f>
        <v>33135</v>
      </c>
      <c r="C371" s="2">
        <f>IFERROR(__xludf.DUMMYFUNCTION("""COMPUTED_VALUE"""),25114.0)</f>
        <v>25114</v>
      </c>
    </row>
    <row r="372">
      <c r="A372" s="1" t="s">
        <v>371</v>
      </c>
      <c r="B372" s="2">
        <f>IFERROR(__xludf.DUMMYFUNCTION("SPLIT(A372, ""   "")"),73835.0)</f>
        <v>73835</v>
      </c>
      <c r="C372" s="2">
        <f>IFERROR(__xludf.DUMMYFUNCTION("""COMPUTED_VALUE"""),81176.0)</f>
        <v>81176</v>
      </c>
    </row>
    <row r="373">
      <c r="A373" s="1" t="s">
        <v>372</v>
      </c>
      <c r="B373" s="2">
        <f>IFERROR(__xludf.DUMMYFUNCTION("SPLIT(A373, ""   "")"),92084.0)</f>
        <v>92084</v>
      </c>
      <c r="C373" s="2">
        <f>IFERROR(__xludf.DUMMYFUNCTION("""COMPUTED_VALUE"""),51692.0)</f>
        <v>51692</v>
      </c>
    </row>
    <row r="374">
      <c r="A374" s="1" t="s">
        <v>373</v>
      </c>
      <c r="B374" s="2">
        <f>IFERROR(__xludf.DUMMYFUNCTION("SPLIT(A374, ""   "")"),99655.0)</f>
        <v>99655</v>
      </c>
      <c r="C374" s="2">
        <f>IFERROR(__xludf.DUMMYFUNCTION("""COMPUTED_VALUE"""),48595.0)</f>
        <v>48595</v>
      </c>
    </row>
    <row r="375">
      <c r="A375" s="1" t="s">
        <v>374</v>
      </c>
      <c r="B375" s="2">
        <f>IFERROR(__xludf.DUMMYFUNCTION("SPLIT(A375, ""   "")"),26871.0)</f>
        <v>26871</v>
      </c>
      <c r="C375" s="2">
        <f>IFERROR(__xludf.DUMMYFUNCTION("""COMPUTED_VALUE"""),78248.0)</f>
        <v>78248</v>
      </c>
    </row>
    <row r="376">
      <c r="A376" s="1" t="s">
        <v>375</v>
      </c>
      <c r="B376" s="2">
        <f>IFERROR(__xludf.DUMMYFUNCTION("SPLIT(A376, ""   "")"),21930.0)</f>
        <v>21930</v>
      </c>
      <c r="C376" s="2">
        <f>IFERROR(__xludf.DUMMYFUNCTION("""COMPUTED_VALUE"""),46867.0)</f>
        <v>46867</v>
      </c>
    </row>
    <row r="377">
      <c r="A377" s="1" t="s">
        <v>376</v>
      </c>
      <c r="B377" s="2">
        <f>IFERROR(__xludf.DUMMYFUNCTION("SPLIT(A377, ""   "")"),11939.0)</f>
        <v>11939</v>
      </c>
      <c r="C377" s="2">
        <f>IFERROR(__xludf.DUMMYFUNCTION("""COMPUTED_VALUE"""),95399.0)</f>
        <v>95399</v>
      </c>
    </row>
    <row r="378">
      <c r="A378" s="1" t="s">
        <v>377</v>
      </c>
      <c r="B378" s="2">
        <f>IFERROR(__xludf.DUMMYFUNCTION("SPLIT(A378, ""   "")"),50426.0)</f>
        <v>50426</v>
      </c>
      <c r="C378" s="2">
        <f>IFERROR(__xludf.DUMMYFUNCTION("""COMPUTED_VALUE"""),27946.0)</f>
        <v>27946</v>
      </c>
    </row>
    <row r="379">
      <c r="A379" s="1" t="s">
        <v>378</v>
      </c>
      <c r="B379" s="2">
        <f>IFERROR(__xludf.DUMMYFUNCTION("SPLIT(A379, ""   "")"),84499.0)</f>
        <v>84499</v>
      </c>
      <c r="C379" s="2">
        <f>IFERROR(__xludf.DUMMYFUNCTION("""COMPUTED_VALUE"""),46293.0)</f>
        <v>46293</v>
      </c>
    </row>
    <row r="380">
      <c r="A380" s="1" t="s">
        <v>379</v>
      </c>
      <c r="B380" s="2">
        <f>IFERROR(__xludf.DUMMYFUNCTION("SPLIT(A380, ""   "")"),76605.0)</f>
        <v>76605</v>
      </c>
      <c r="C380" s="2">
        <f>IFERROR(__xludf.DUMMYFUNCTION("""COMPUTED_VALUE"""),21967.0)</f>
        <v>21967</v>
      </c>
    </row>
    <row r="381">
      <c r="A381" s="1" t="s">
        <v>380</v>
      </c>
      <c r="B381" s="2">
        <f>IFERROR(__xludf.DUMMYFUNCTION("SPLIT(A381, ""   "")"),70366.0)</f>
        <v>70366</v>
      </c>
      <c r="C381" s="2">
        <f>IFERROR(__xludf.DUMMYFUNCTION("""COMPUTED_VALUE"""),70247.0)</f>
        <v>70247</v>
      </c>
    </row>
    <row r="382">
      <c r="A382" s="1" t="s">
        <v>381</v>
      </c>
      <c r="B382" s="2">
        <f>IFERROR(__xludf.DUMMYFUNCTION("SPLIT(A382, ""   "")"),23875.0)</f>
        <v>23875</v>
      </c>
      <c r="C382" s="2">
        <f>IFERROR(__xludf.DUMMYFUNCTION("""COMPUTED_VALUE"""),11765.0)</f>
        <v>11765</v>
      </c>
    </row>
    <row r="383">
      <c r="A383" s="1" t="s">
        <v>382</v>
      </c>
      <c r="B383" s="2">
        <f>IFERROR(__xludf.DUMMYFUNCTION("SPLIT(A383, ""   "")"),29040.0)</f>
        <v>29040</v>
      </c>
      <c r="C383" s="2">
        <f>IFERROR(__xludf.DUMMYFUNCTION("""COMPUTED_VALUE"""),23054.0)</f>
        <v>23054</v>
      </c>
    </row>
    <row r="384">
      <c r="A384" s="1" t="s">
        <v>383</v>
      </c>
      <c r="B384" s="2">
        <f>IFERROR(__xludf.DUMMYFUNCTION("SPLIT(A384, ""   "")"),65978.0)</f>
        <v>65978</v>
      </c>
      <c r="C384" s="2">
        <f>IFERROR(__xludf.DUMMYFUNCTION("""COMPUTED_VALUE"""),70247.0)</f>
        <v>70247</v>
      </c>
    </row>
    <row r="385">
      <c r="A385" s="1" t="s">
        <v>384</v>
      </c>
      <c r="B385" s="2">
        <f>IFERROR(__xludf.DUMMYFUNCTION("SPLIT(A385, ""   "")"),65316.0)</f>
        <v>65316</v>
      </c>
      <c r="C385" s="2">
        <f>IFERROR(__xludf.DUMMYFUNCTION("""COMPUTED_VALUE"""),81976.0)</f>
        <v>81976</v>
      </c>
    </row>
    <row r="386">
      <c r="A386" s="1" t="s">
        <v>385</v>
      </c>
      <c r="B386" s="2">
        <f>IFERROR(__xludf.DUMMYFUNCTION("SPLIT(A386, ""   "")"),78274.0)</f>
        <v>78274</v>
      </c>
      <c r="C386" s="2">
        <f>IFERROR(__xludf.DUMMYFUNCTION("""COMPUTED_VALUE"""),57844.0)</f>
        <v>57844</v>
      </c>
    </row>
    <row r="387">
      <c r="A387" s="1" t="s">
        <v>386</v>
      </c>
      <c r="B387" s="2">
        <f>IFERROR(__xludf.DUMMYFUNCTION("SPLIT(A387, ""   "")"),19602.0)</f>
        <v>19602</v>
      </c>
      <c r="C387" s="2">
        <f>IFERROR(__xludf.DUMMYFUNCTION("""COMPUTED_VALUE"""),36987.0)</f>
        <v>36987</v>
      </c>
    </row>
    <row r="388">
      <c r="A388" s="1" t="s">
        <v>387</v>
      </c>
      <c r="B388" s="2">
        <f>IFERROR(__xludf.DUMMYFUNCTION("SPLIT(A388, ""   "")"),59993.0)</f>
        <v>59993</v>
      </c>
      <c r="C388" s="2">
        <f>IFERROR(__xludf.DUMMYFUNCTION("""COMPUTED_VALUE"""),45758.0)</f>
        <v>45758</v>
      </c>
    </row>
    <row r="389">
      <c r="A389" s="1" t="s">
        <v>388</v>
      </c>
      <c r="B389" s="2">
        <f>IFERROR(__xludf.DUMMYFUNCTION("SPLIT(A389, ""   "")"),61413.0)</f>
        <v>61413</v>
      </c>
      <c r="C389" s="2">
        <f>IFERROR(__xludf.DUMMYFUNCTION("""COMPUTED_VALUE"""),40822.0)</f>
        <v>40822</v>
      </c>
    </row>
    <row r="390">
      <c r="A390" s="1" t="s">
        <v>389</v>
      </c>
      <c r="B390" s="2">
        <f>IFERROR(__xludf.DUMMYFUNCTION("SPLIT(A390, ""   "")"),95133.0)</f>
        <v>95133</v>
      </c>
      <c r="C390" s="2">
        <f>IFERROR(__xludf.DUMMYFUNCTION("""COMPUTED_VALUE"""),15262.0)</f>
        <v>15262</v>
      </c>
    </row>
    <row r="391">
      <c r="A391" s="1" t="s">
        <v>390</v>
      </c>
      <c r="B391" s="2">
        <f>IFERROR(__xludf.DUMMYFUNCTION("SPLIT(A391, ""   "")"),60391.0)</f>
        <v>60391</v>
      </c>
      <c r="C391" s="2">
        <f>IFERROR(__xludf.DUMMYFUNCTION("""COMPUTED_VALUE"""),17299.0)</f>
        <v>17299</v>
      </c>
    </row>
    <row r="392">
      <c r="A392" s="1" t="s">
        <v>391</v>
      </c>
      <c r="B392" s="2">
        <f>IFERROR(__xludf.DUMMYFUNCTION("SPLIT(A392, ""   "")"),56884.0)</f>
        <v>56884</v>
      </c>
      <c r="C392" s="2">
        <f>IFERROR(__xludf.DUMMYFUNCTION("""COMPUTED_VALUE"""),20462.0)</f>
        <v>20462</v>
      </c>
    </row>
    <row r="393">
      <c r="A393" s="1" t="s">
        <v>392</v>
      </c>
      <c r="B393" s="2">
        <f>IFERROR(__xludf.DUMMYFUNCTION("SPLIT(A393, ""   "")"),32017.0)</f>
        <v>32017</v>
      </c>
      <c r="C393" s="2">
        <f>IFERROR(__xludf.DUMMYFUNCTION("""COMPUTED_VALUE"""),86368.0)</f>
        <v>86368</v>
      </c>
    </row>
    <row r="394">
      <c r="A394" s="1" t="s">
        <v>393</v>
      </c>
      <c r="B394" s="2">
        <f>IFERROR(__xludf.DUMMYFUNCTION("SPLIT(A394, ""   "")"),61814.0)</f>
        <v>61814</v>
      </c>
      <c r="C394" s="2">
        <f>IFERROR(__xludf.DUMMYFUNCTION("""COMPUTED_VALUE"""),70068.0)</f>
        <v>70068</v>
      </c>
    </row>
    <row r="395">
      <c r="A395" s="1" t="s">
        <v>394</v>
      </c>
      <c r="B395" s="2">
        <f>IFERROR(__xludf.DUMMYFUNCTION("SPLIT(A395, ""   "")"),36780.0)</f>
        <v>36780</v>
      </c>
      <c r="C395" s="2">
        <f>IFERROR(__xludf.DUMMYFUNCTION("""COMPUTED_VALUE"""),50859.0)</f>
        <v>50859</v>
      </c>
    </row>
    <row r="396">
      <c r="A396" s="1" t="s">
        <v>395</v>
      </c>
      <c r="B396" s="2">
        <f>IFERROR(__xludf.DUMMYFUNCTION("SPLIT(A396, ""   "")"),34229.0)</f>
        <v>34229</v>
      </c>
      <c r="C396" s="2">
        <f>IFERROR(__xludf.DUMMYFUNCTION("""COMPUTED_VALUE"""),89542.0)</f>
        <v>89542</v>
      </c>
    </row>
    <row r="397">
      <c r="A397" s="1" t="s">
        <v>396</v>
      </c>
      <c r="B397" s="2">
        <f>IFERROR(__xludf.DUMMYFUNCTION("SPLIT(A397, ""   "")"),96617.0)</f>
        <v>96617</v>
      </c>
      <c r="C397" s="2">
        <f>IFERROR(__xludf.DUMMYFUNCTION("""COMPUTED_VALUE"""),14382.0)</f>
        <v>14382</v>
      </c>
    </row>
    <row r="398">
      <c r="A398" s="1" t="s">
        <v>397</v>
      </c>
      <c r="B398" s="2">
        <f>IFERROR(__xludf.DUMMYFUNCTION("SPLIT(A398, ""   "")"),16265.0)</f>
        <v>16265</v>
      </c>
      <c r="C398" s="2">
        <f>IFERROR(__xludf.DUMMYFUNCTION("""COMPUTED_VALUE"""),64992.0)</f>
        <v>64992</v>
      </c>
    </row>
    <row r="399">
      <c r="A399" s="1" t="s">
        <v>398</v>
      </c>
      <c r="B399" s="2">
        <f>IFERROR(__xludf.DUMMYFUNCTION("SPLIT(A399, ""   "")"),68054.0)</f>
        <v>68054</v>
      </c>
      <c r="C399" s="2">
        <f>IFERROR(__xludf.DUMMYFUNCTION("""COMPUTED_VALUE"""),57606.0)</f>
        <v>57606</v>
      </c>
    </row>
    <row r="400">
      <c r="A400" s="1" t="s">
        <v>399</v>
      </c>
      <c r="B400" s="2">
        <f>IFERROR(__xludf.DUMMYFUNCTION("SPLIT(A400, ""   "")"),41854.0)</f>
        <v>41854</v>
      </c>
      <c r="C400" s="2">
        <f>IFERROR(__xludf.DUMMYFUNCTION("""COMPUTED_VALUE"""),27907.0)</f>
        <v>27907</v>
      </c>
    </row>
    <row r="401">
      <c r="A401" s="1" t="s">
        <v>400</v>
      </c>
      <c r="B401" s="2">
        <f>IFERROR(__xludf.DUMMYFUNCTION("SPLIT(A401, ""   "")"),87505.0)</f>
        <v>87505</v>
      </c>
      <c r="C401" s="2">
        <f>IFERROR(__xludf.DUMMYFUNCTION("""COMPUTED_VALUE"""),25772.0)</f>
        <v>25772</v>
      </c>
    </row>
    <row r="402">
      <c r="A402" s="1" t="s">
        <v>401</v>
      </c>
      <c r="B402" s="2">
        <f>IFERROR(__xludf.DUMMYFUNCTION("SPLIT(A402, ""   "")"),82921.0)</f>
        <v>82921</v>
      </c>
      <c r="C402" s="2">
        <f>IFERROR(__xludf.DUMMYFUNCTION("""COMPUTED_VALUE"""),13575.0)</f>
        <v>13575</v>
      </c>
    </row>
    <row r="403">
      <c r="A403" s="1" t="s">
        <v>402</v>
      </c>
      <c r="B403" s="2">
        <f>IFERROR(__xludf.DUMMYFUNCTION("SPLIT(A403, ""   "")"),29611.0)</f>
        <v>29611</v>
      </c>
      <c r="C403" s="2">
        <f>IFERROR(__xludf.DUMMYFUNCTION("""COMPUTED_VALUE"""),51470.0)</f>
        <v>51470</v>
      </c>
    </row>
    <row r="404">
      <c r="A404" s="1" t="s">
        <v>403</v>
      </c>
      <c r="B404" s="2">
        <f>IFERROR(__xludf.DUMMYFUNCTION("SPLIT(A404, ""   "")"),64836.0)</f>
        <v>64836</v>
      </c>
      <c r="C404" s="2">
        <f>IFERROR(__xludf.DUMMYFUNCTION("""COMPUTED_VALUE"""),77139.0)</f>
        <v>77139</v>
      </c>
    </row>
    <row r="405">
      <c r="A405" s="1" t="s">
        <v>404</v>
      </c>
      <c r="B405" s="2">
        <f>IFERROR(__xludf.DUMMYFUNCTION("SPLIT(A405, ""   "")"),12016.0)</f>
        <v>12016</v>
      </c>
      <c r="C405" s="2">
        <f>IFERROR(__xludf.DUMMYFUNCTION("""COMPUTED_VALUE"""),94024.0)</f>
        <v>94024</v>
      </c>
    </row>
    <row r="406">
      <c r="A406" s="1" t="s">
        <v>405</v>
      </c>
      <c r="B406" s="2">
        <f>IFERROR(__xludf.DUMMYFUNCTION("SPLIT(A406, ""   "")"),25898.0)</f>
        <v>25898</v>
      </c>
      <c r="C406" s="2">
        <f>IFERROR(__xludf.DUMMYFUNCTION("""COMPUTED_VALUE"""),90132.0)</f>
        <v>90132</v>
      </c>
    </row>
    <row r="407">
      <c r="A407" s="1" t="s">
        <v>406</v>
      </c>
      <c r="B407" s="2">
        <f>IFERROR(__xludf.DUMMYFUNCTION("SPLIT(A407, ""   "")"),39759.0)</f>
        <v>39759</v>
      </c>
      <c r="C407" s="2">
        <f>IFERROR(__xludf.DUMMYFUNCTION("""COMPUTED_VALUE"""),40921.0)</f>
        <v>40921</v>
      </c>
    </row>
    <row r="408">
      <c r="A408" s="1" t="s">
        <v>407</v>
      </c>
      <c r="B408" s="2">
        <f>IFERROR(__xludf.DUMMYFUNCTION("SPLIT(A408, ""   "")"),70322.0)</f>
        <v>70322</v>
      </c>
      <c r="C408" s="2">
        <f>IFERROR(__xludf.DUMMYFUNCTION("""COMPUTED_VALUE"""),28732.0)</f>
        <v>28732</v>
      </c>
    </row>
    <row r="409">
      <c r="A409" s="1" t="s">
        <v>408</v>
      </c>
      <c r="B409" s="2">
        <f>IFERROR(__xludf.DUMMYFUNCTION("SPLIT(A409, ""   "")"),16957.0)</f>
        <v>16957</v>
      </c>
      <c r="C409" s="2">
        <f>IFERROR(__xludf.DUMMYFUNCTION("""COMPUTED_VALUE"""),97215.0)</f>
        <v>97215</v>
      </c>
    </row>
    <row r="410">
      <c r="A410" s="1" t="s">
        <v>409</v>
      </c>
      <c r="B410" s="2">
        <f>IFERROR(__xludf.DUMMYFUNCTION("SPLIT(A410, ""   "")"),80739.0)</f>
        <v>80739</v>
      </c>
      <c r="C410" s="2">
        <f>IFERROR(__xludf.DUMMYFUNCTION("""COMPUTED_VALUE"""),20405.0)</f>
        <v>20405</v>
      </c>
    </row>
    <row r="411">
      <c r="A411" s="1" t="s">
        <v>410</v>
      </c>
      <c r="B411" s="2">
        <f>IFERROR(__xludf.DUMMYFUNCTION("SPLIT(A411, ""   "")"),42783.0)</f>
        <v>42783</v>
      </c>
      <c r="C411" s="2">
        <f>IFERROR(__xludf.DUMMYFUNCTION("""COMPUTED_VALUE"""),59243.0)</f>
        <v>59243</v>
      </c>
    </row>
    <row r="412">
      <c r="A412" s="1" t="s">
        <v>411</v>
      </c>
      <c r="B412" s="2">
        <f>IFERROR(__xludf.DUMMYFUNCTION("SPLIT(A412, ""   "")"),53327.0)</f>
        <v>53327</v>
      </c>
      <c r="C412" s="2">
        <f>IFERROR(__xludf.DUMMYFUNCTION("""COMPUTED_VALUE"""),35753.0)</f>
        <v>35753</v>
      </c>
    </row>
    <row r="413">
      <c r="A413" s="1" t="s">
        <v>412</v>
      </c>
      <c r="B413" s="2">
        <f>IFERROR(__xludf.DUMMYFUNCTION("SPLIT(A413, ""   "")"),60939.0)</f>
        <v>60939</v>
      </c>
      <c r="C413" s="2">
        <f>IFERROR(__xludf.DUMMYFUNCTION("""COMPUTED_VALUE"""),93730.0)</f>
        <v>93730</v>
      </c>
    </row>
    <row r="414">
      <c r="A414" s="1" t="s">
        <v>413</v>
      </c>
      <c r="B414" s="2">
        <f>IFERROR(__xludf.DUMMYFUNCTION("SPLIT(A414, ""   "")"),65608.0)</f>
        <v>65608</v>
      </c>
      <c r="C414" s="2">
        <f>IFERROR(__xludf.DUMMYFUNCTION("""COMPUTED_VALUE"""),21723.0)</f>
        <v>21723</v>
      </c>
    </row>
    <row r="415">
      <c r="A415" s="1" t="s">
        <v>414</v>
      </c>
      <c r="B415" s="2">
        <f>IFERROR(__xludf.DUMMYFUNCTION("SPLIT(A415, ""   "")"),51615.0)</f>
        <v>51615</v>
      </c>
      <c r="C415" s="2">
        <f>IFERROR(__xludf.DUMMYFUNCTION("""COMPUTED_VALUE"""),77019.0)</f>
        <v>77019</v>
      </c>
    </row>
    <row r="416">
      <c r="A416" s="1" t="s">
        <v>415</v>
      </c>
      <c r="B416" s="2">
        <f>IFERROR(__xludf.DUMMYFUNCTION("SPLIT(A416, ""   "")"),42372.0)</f>
        <v>42372</v>
      </c>
      <c r="C416" s="2">
        <f>IFERROR(__xludf.DUMMYFUNCTION("""COMPUTED_VALUE"""),60225.0)</f>
        <v>60225</v>
      </c>
    </row>
    <row r="417">
      <c r="A417" s="1" t="s">
        <v>416</v>
      </c>
      <c r="B417" s="2">
        <f>IFERROR(__xludf.DUMMYFUNCTION("SPLIT(A417, ""   "")"),82865.0)</f>
        <v>82865</v>
      </c>
      <c r="C417" s="2">
        <f>IFERROR(__xludf.DUMMYFUNCTION("""COMPUTED_VALUE"""),62922.0)</f>
        <v>62922</v>
      </c>
    </row>
    <row r="418">
      <c r="A418" s="1" t="s">
        <v>417</v>
      </c>
      <c r="B418" s="2">
        <f>IFERROR(__xludf.DUMMYFUNCTION("SPLIT(A418, ""   "")"),51705.0)</f>
        <v>51705</v>
      </c>
      <c r="C418" s="2">
        <f>IFERROR(__xludf.DUMMYFUNCTION("""COMPUTED_VALUE"""),13575.0)</f>
        <v>13575</v>
      </c>
    </row>
    <row r="419">
      <c r="A419" s="1" t="s">
        <v>418</v>
      </c>
      <c r="B419" s="2">
        <f>IFERROR(__xludf.DUMMYFUNCTION("SPLIT(A419, ""   "")"),60517.0)</f>
        <v>60517</v>
      </c>
      <c r="C419" s="2">
        <f>IFERROR(__xludf.DUMMYFUNCTION("""COMPUTED_VALUE"""),44646.0)</f>
        <v>44646</v>
      </c>
    </row>
    <row r="420">
      <c r="A420" s="1" t="s">
        <v>419</v>
      </c>
      <c r="B420" s="2">
        <f>IFERROR(__xludf.DUMMYFUNCTION("SPLIT(A420, ""   "")"),32859.0)</f>
        <v>32859</v>
      </c>
      <c r="C420" s="2">
        <f>IFERROR(__xludf.DUMMYFUNCTION("""COMPUTED_VALUE"""),49938.0)</f>
        <v>49938</v>
      </c>
    </row>
    <row r="421">
      <c r="A421" s="1" t="s">
        <v>420</v>
      </c>
      <c r="B421" s="2">
        <f>IFERROR(__xludf.DUMMYFUNCTION("SPLIT(A421, ""   "")"),65056.0)</f>
        <v>65056</v>
      </c>
      <c r="C421" s="2">
        <f>IFERROR(__xludf.DUMMYFUNCTION("""COMPUTED_VALUE"""),65110.0)</f>
        <v>65110</v>
      </c>
    </row>
    <row r="422">
      <c r="A422" s="1" t="s">
        <v>421</v>
      </c>
      <c r="B422" s="2">
        <f>IFERROR(__xludf.DUMMYFUNCTION("SPLIT(A422, ""   "")"),66014.0)</f>
        <v>66014</v>
      </c>
      <c r="C422" s="2">
        <f>IFERROR(__xludf.DUMMYFUNCTION("""COMPUTED_VALUE"""),59518.0)</f>
        <v>59518</v>
      </c>
    </row>
    <row r="423">
      <c r="A423" s="1" t="s">
        <v>422</v>
      </c>
      <c r="B423" s="2">
        <f>IFERROR(__xludf.DUMMYFUNCTION("SPLIT(A423, ""   "")"),95374.0)</f>
        <v>95374</v>
      </c>
      <c r="C423" s="2">
        <f>IFERROR(__xludf.DUMMYFUNCTION("""COMPUTED_VALUE"""),69071.0)</f>
        <v>69071</v>
      </c>
    </row>
    <row r="424">
      <c r="A424" s="1" t="s">
        <v>423</v>
      </c>
      <c r="B424" s="2">
        <f>IFERROR(__xludf.DUMMYFUNCTION("SPLIT(A424, ""   "")"),62688.0)</f>
        <v>62688</v>
      </c>
      <c r="C424" s="2">
        <f>IFERROR(__xludf.DUMMYFUNCTION("""COMPUTED_VALUE"""),45758.0)</f>
        <v>45758</v>
      </c>
    </row>
    <row r="425">
      <c r="A425" s="1" t="s">
        <v>424</v>
      </c>
      <c r="B425" s="2">
        <f>IFERROR(__xludf.DUMMYFUNCTION("SPLIT(A425, ""   "")"),19612.0)</f>
        <v>19612</v>
      </c>
      <c r="C425" s="2">
        <f>IFERROR(__xludf.DUMMYFUNCTION("""COMPUTED_VALUE"""),34764.0)</f>
        <v>34764</v>
      </c>
    </row>
    <row r="426">
      <c r="A426" s="1" t="s">
        <v>425</v>
      </c>
      <c r="B426" s="2">
        <f>IFERROR(__xludf.DUMMYFUNCTION("SPLIT(A426, ""   "")"),14898.0)</f>
        <v>14898</v>
      </c>
      <c r="C426" s="2">
        <f>IFERROR(__xludf.DUMMYFUNCTION("""COMPUTED_VALUE"""),91359.0)</f>
        <v>91359</v>
      </c>
    </row>
    <row r="427">
      <c r="A427" s="1" t="s">
        <v>426</v>
      </c>
      <c r="B427" s="2">
        <f>IFERROR(__xludf.DUMMYFUNCTION("SPLIT(A427, ""   "")"),35158.0)</f>
        <v>35158</v>
      </c>
      <c r="C427" s="2">
        <f>IFERROR(__xludf.DUMMYFUNCTION("""COMPUTED_VALUE"""),84040.0)</f>
        <v>84040</v>
      </c>
    </row>
    <row r="428">
      <c r="A428" s="1" t="s">
        <v>427</v>
      </c>
      <c r="B428" s="2">
        <f>IFERROR(__xludf.DUMMYFUNCTION("SPLIT(A428, ""   "")"),46004.0)</f>
        <v>46004</v>
      </c>
      <c r="C428" s="2">
        <f>IFERROR(__xludf.DUMMYFUNCTION("""COMPUTED_VALUE"""),51534.0)</f>
        <v>51534</v>
      </c>
    </row>
    <row r="429">
      <c r="A429" s="1" t="s">
        <v>428</v>
      </c>
      <c r="B429" s="2">
        <f>IFERROR(__xludf.DUMMYFUNCTION("SPLIT(A429, ""   "")"),12662.0)</f>
        <v>12662</v>
      </c>
      <c r="C429" s="2">
        <f>IFERROR(__xludf.DUMMYFUNCTION("""COMPUTED_VALUE"""),84719.0)</f>
        <v>84719</v>
      </c>
    </row>
    <row r="430">
      <c r="A430" s="1" t="s">
        <v>429</v>
      </c>
      <c r="B430" s="2">
        <f>IFERROR(__xludf.DUMMYFUNCTION("SPLIT(A430, ""   "")"),59241.0)</f>
        <v>59241</v>
      </c>
      <c r="C430" s="2">
        <f>IFERROR(__xludf.DUMMYFUNCTION("""COMPUTED_VALUE"""),22568.0)</f>
        <v>22568</v>
      </c>
    </row>
    <row r="431">
      <c r="A431" s="1" t="s">
        <v>430</v>
      </c>
      <c r="B431" s="2">
        <f>IFERROR(__xludf.DUMMYFUNCTION("SPLIT(A431, ""   "")"),50371.0)</f>
        <v>50371</v>
      </c>
      <c r="C431" s="2">
        <f>IFERROR(__xludf.DUMMYFUNCTION("""COMPUTED_VALUE"""),69943.0)</f>
        <v>69943</v>
      </c>
    </row>
    <row r="432">
      <c r="A432" s="1" t="s">
        <v>431</v>
      </c>
      <c r="B432" s="2">
        <f>IFERROR(__xludf.DUMMYFUNCTION("SPLIT(A432, ""   "")"),66714.0)</f>
        <v>66714</v>
      </c>
      <c r="C432" s="2">
        <f>IFERROR(__xludf.DUMMYFUNCTION("""COMPUTED_VALUE"""),13864.0)</f>
        <v>13864</v>
      </c>
    </row>
    <row r="433">
      <c r="A433" s="1" t="s">
        <v>432</v>
      </c>
      <c r="B433" s="2">
        <f>IFERROR(__xludf.DUMMYFUNCTION("SPLIT(A433, ""   "")"),32091.0)</f>
        <v>32091</v>
      </c>
      <c r="C433" s="2">
        <f>IFERROR(__xludf.DUMMYFUNCTION("""COMPUTED_VALUE"""),90159.0)</f>
        <v>90159</v>
      </c>
    </row>
    <row r="434">
      <c r="A434" s="1" t="s">
        <v>433</v>
      </c>
      <c r="B434" s="2">
        <f>IFERROR(__xludf.DUMMYFUNCTION("SPLIT(A434, ""   "")"),27889.0)</f>
        <v>27889</v>
      </c>
      <c r="C434" s="2">
        <f>IFERROR(__xludf.DUMMYFUNCTION("""COMPUTED_VALUE"""),21234.0)</f>
        <v>21234</v>
      </c>
    </row>
    <row r="435">
      <c r="A435" s="1" t="s">
        <v>434</v>
      </c>
      <c r="B435" s="2">
        <f>IFERROR(__xludf.DUMMYFUNCTION("SPLIT(A435, ""   "")"),21486.0)</f>
        <v>21486</v>
      </c>
      <c r="C435" s="2">
        <f>IFERROR(__xludf.DUMMYFUNCTION("""COMPUTED_VALUE"""),43277.0)</f>
        <v>43277</v>
      </c>
    </row>
    <row r="436">
      <c r="A436" s="1" t="s">
        <v>435</v>
      </c>
      <c r="B436" s="2">
        <f>IFERROR(__xludf.DUMMYFUNCTION("SPLIT(A436, ""   "")"),91705.0)</f>
        <v>91705</v>
      </c>
      <c r="C436" s="2">
        <f>IFERROR(__xludf.DUMMYFUNCTION("""COMPUTED_VALUE"""),71361.0)</f>
        <v>71361</v>
      </c>
    </row>
    <row r="437">
      <c r="A437" s="1" t="s">
        <v>436</v>
      </c>
      <c r="B437" s="2">
        <f>IFERROR(__xludf.DUMMYFUNCTION("SPLIT(A437, ""   "")"),43597.0)</f>
        <v>43597</v>
      </c>
      <c r="C437" s="2">
        <f>IFERROR(__xludf.DUMMYFUNCTION("""COMPUTED_VALUE"""),78281.0)</f>
        <v>78281</v>
      </c>
    </row>
    <row r="438">
      <c r="A438" s="1" t="s">
        <v>437</v>
      </c>
      <c r="B438" s="2">
        <f>IFERROR(__xludf.DUMMYFUNCTION("SPLIT(A438, ""   "")"),96488.0)</f>
        <v>96488</v>
      </c>
      <c r="C438" s="2">
        <f>IFERROR(__xludf.DUMMYFUNCTION("""COMPUTED_VALUE"""),23720.0)</f>
        <v>23720</v>
      </c>
    </row>
    <row r="439">
      <c r="A439" s="1" t="s">
        <v>438</v>
      </c>
      <c r="B439" s="2">
        <f>IFERROR(__xludf.DUMMYFUNCTION("SPLIT(A439, ""   "")"),16085.0)</f>
        <v>16085</v>
      </c>
      <c r="C439" s="2">
        <f>IFERROR(__xludf.DUMMYFUNCTION("""COMPUTED_VALUE"""),91359.0)</f>
        <v>91359</v>
      </c>
    </row>
    <row r="440">
      <c r="A440" s="1" t="s">
        <v>439</v>
      </c>
      <c r="B440" s="2">
        <f>IFERROR(__xludf.DUMMYFUNCTION("SPLIT(A440, ""   "")"),84801.0)</f>
        <v>84801</v>
      </c>
      <c r="C440" s="2">
        <f>IFERROR(__xludf.DUMMYFUNCTION("""COMPUTED_VALUE"""),65255.0)</f>
        <v>65255</v>
      </c>
    </row>
    <row r="441">
      <c r="A441" s="1" t="s">
        <v>440</v>
      </c>
      <c r="B441" s="2">
        <f>IFERROR(__xludf.DUMMYFUNCTION("SPLIT(A441, ""   "")"),17302.0)</f>
        <v>17302</v>
      </c>
      <c r="C441" s="2">
        <f>IFERROR(__xludf.DUMMYFUNCTION("""COMPUTED_VALUE"""),77019.0)</f>
        <v>77019</v>
      </c>
    </row>
    <row r="442">
      <c r="A442" s="1" t="s">
        <v>441</v>
      </c>
      <c r="B442" s="2">
        <f>IFERROR(__xludf.DUMMYFUNCTION("SPLIT(A442, ""   "")"),35657.0)</f>
        <v>35657</v>
      </c>
      <c r="C442" s="2">
        <f>IFERROR(__xludf.DUMMYFUNCTION("""COMPUTED_VALUE"""),34340.0)</f>
        <v>34340</v>
      </c>
    </row>
    <row r="443">
      <c r="A443" s="1" t="s">
        <v>442</v>
      </c>
      <c r="B443" s="2">
        <f>IFERROR(__xludf.DUMMYFUNCTION("SPLIT(A443, ""   "")"),89315.0)</f>
        <v>89315</v>
      </c>
      <c r="C443" s="2">
        <f>IFERROR(__xludf.DUMMYFUNCTION("""COMPUTED_VALUE"""),10686.0)</f>
        <v>10686</v>
      </c>
    </row>
    <row r="444">
      <c r="A444" s="1" t="s">
        <v>443</v>
      </c>
      <c r="B444" s="2">
        <f>IFERROR(__xludf.DUMMYFUNCTION("SPLIT(A444, ""   "")"),56279.0)</f>
        <v>56279</v>
      </c>
      <c r="C444" s="2">
        <f>IFERROR(__xludf.DUMMYFUNCTION("""COMPUTED_VALUE"""),81976.0)</f>
        <v>81976</v>
      </c>
    </row>
    <row r="445">
      <c r="A445" s="1" t="s">
        <v>444</v>
      </c>
      <c r="B445" s="2">
        <f>IFERROR(__xludf.DUMMYFUNCTION("SPLIT(A445, ""   "")"),14916.0)</f>
        <v>14916</v>
      </c>
      <c r="C445" s="2">
        <f>IFERROR(__xludf.DUMMYFUNCTION("""COMPUTED_VALUE"""),91359.0)</f>
        <v>91359</v>
      </c>
    </row>
    <row r="446">
      <c r="A446" s="1" t="s">
        <v>445</v>
      </c>
      <c r="B446" s="2">
        <f>IFERROR(__xludf.DUMMYFUNCTION("SPLIT(A446, ""   "")"),55031.0)</f>
        <v>55031</v>
      </c>
      <c r="C446" s="2">
        <f>IFERROR(__xludf.DUMMYFUNCTION("""COMPUTED_VALUE"""),17299.0)</f>
        <v>17299</v>
      </c>
    </row>
    <row r="447">
      <c r="A447" s="1" t="s">
        <v>446</v>
      </c>
      <c r="B447" s="2">
        <f>IFERROR(__xludf.DUMMYFUNCTION("SPLIT(A447, ""   "")"),99549.0)</f>
        <v>99549</v>
      </c>
      <c r="C447" s="2">
        <f>IFERROR(__xludf.DUMMYFUNCTION("""COMPUTED_VALUE"""),45758.0)</f>
        <v>45758</v>
      </c>
    </row>
    <row r="448">
      <c r="A448" s="1" t="s">
        <v>447</v>
      </c>
      <c r="B448" s="2">
        <f>IFERROR(__xludf.DUMMYFUNCTION("SPLIT(A448, ""   "")"),69322.0)</f>
        <v>69322</v>
      </c>
      <c r="C448" s="2">
        <f>IFERROR(__xludf.DUMMYFUNCTION("""COMPUTED_VALUE"""),42820.0)</f>
        <v>42820</v>
      </c>
    </row>
    <row r="449">
      <c r="A449" s="1" t="s">
        <v>448</v>
      </c>
      <c r="B449" s="2">
        <f>IFERROR(__xludf.DUMMYFUNCTION("SPLIT(A449, ""   "")"),15753.0)</f>
        <v>15753</v>
      </c>
      <c r="C449" s="2">
        <f>IFERROR(__xludf.DUMMYFUNCTION("""COMPUTED_VALUE"""),54646.0)</f>
        <v>54646</v>
      </c>
    </row>
    <row r="450">
      <c r="A450" s="1" t="s">
        <v>449</v>
      </c>
      <c r="B450" s="2">
        <f>IFERROR(__xludf.DUMMYFUNCTION("SPLIT(A450, ""   "")"),13910.0)</f>
        <v>13910</v>
      </c>
      <c r="C450" s="2">
        <f>IFERROR(__xludf.DUMMYFUNCTION("""COMPUTED_VALUE"""),81943.0)</f>
        <v>81943</v>
      </c>
    </row>
    <row r="451">
      <c r="A451" s="1" t="s">
        <v>450</v>
      </c>
      <c r="B451" s="2">
        <f>IFERROR(__xludf.DUMMYFUNCTION("SPLIT(A451, ""   "")"),10622.0)</f>
        <v>10622</v>
      </c>
      <c r="C451" s="2">
        <f>IFERROR(__xludf.DUMMYFUNCTION("""COMPUTED_VALUE"""),60854.0)</f>
        <v>60854</v>
      </c>
    </row>
    <row r="452">
      <c r="A452" s="1" t="s">
        <v>451</v>
      </c>
      <c r="B452" s="2">
        <f>IFERROR(__xludf.DUMMYFUNCTION("SPLIT(A452, ""   "")"),89542.0)</f>
        <v>89542</v>
      </c>
      <c r="C452" s="2">
        <f>IFERROR(__xludf.DUMMYFUNCTION("""COMPUTED_VALUE"""),16187.0)</f>
        <v>16187</v>
      </c>
    </row>
    <row r="453">
      <c r="A453" s="1" t="s">
        <v>452</v>
      </c>
      <c r="B453" s="2">
        <f>IFERROR(__xludf.DUMMYFUNCTION("SPLIT(A453, ""   "")"),45934.0)</f>
        <v>45934</v>
      </c>
      <c r="C453" s="2">
        <f>IFERROR(__xludf.DUMMYFUNCTION("""COMPUTED_VALUE"""),58213.0)</f>
        <v>58213</v>
      </c>
    </row>
    <row r="454">
      <c r="A454" s="1" t="s">
        <v>453</v>
      </c>
      <c r="B454" s="2">
        <f>IFERROR(__xludf.DUMMYFUNCTION("SPLIT(A454, ""   "")"),25961.0)</f>
        <v>25961</v>
      </c>
      <c r="C454" s="2">
        <f>IFERROR(__xludf.DUMMYFUNCTION("""COMPUTED_VALUE"""),23054.0)</f>
        <v>23054</v>
      </c>
    </row>
    <row r="455">
      <c r="A455" s="1" t="s">
        <v>454</v>
      </c>
      <c r="B455" s="2">
        <f>IFERROR(__xludf.DUMMYFUNCTION("SPLIT(A455, ""   "")"),73079.0)</f>
        <v>73079</v>
      </c>
      <c r="C455" s="2">
        <f>IFERROR(__xludf.DUMMYFUNCTION("""COMPUTED_VALUE"""),81694.0)</f>
        <v>81694</v>
      </c>
    </row>
    <row r="456">
      <c r="A456" s="1" t="s">
        <v>455</v>
      </c>
      <c r="B456" s="2">
        <f>IFERROR(__xludf.DUMMYFUNCTION("SPLIT(A456, ""   "")"),73577.0)</f>
        <v>73577</v>
      </c>
      <c r="C456" s="2">
        <f>IFERROR(__xludf.DUMMYFUNCTION("""COMPUTED_VALUE"""),61502.0)</f>
        <v>61502</v>
      </c>
    </row>
    <row r="457">
      <c r="A457" s="1" t="s">
        <v>456</v>
      </c>
      <c r="B457" s="2">
        <f>IFERROR(__xludf.DUMMYFUNCTION("SPLIT(A457, ""   "")"),11146.0)</f>
        <v>11146</v>
      </c>
      <c r="C457" s="2">
        <f>IFERROR(__xludf.DUMMYFUNCTION("""COMPUTED_VALUE"""),72825.0)</f>
        <v>72825</v>
      </c>
    </row>
    <row r="458">
      <c r="A458" s="1" t="s">
        <v>457</v>
      </c>
      <c r="B458" s="2">
        <f>IFERROR(__xludf.DUMMYFUNCTION("SPLIT(A458, ""   "")"),41762.0)</f>
        <v>41762</v>
      </c>
      <c r="C458" s="2">
        <f>IFERROR(__xludf.DUMMYFUNCTION("""COMPUTED_VALUE"""),68244.0)</f>
        <v>68244</v>
      </c>
    </row>
    <row r="459">
      <c r="A459" s="1" t="s">
        <v>458</v>
      </c>
      <c r="B459" s="2">
        <f>IFERROR(__xludf.DUMMYFUNCTION("SPLIT(A459, ""   "")"),75839.0)</f>
        <v>75839</v>
      </c>
      <c r="C459" s="2">
        <f>IFERROR(__xludf.DUMMYFUNCTION("""COMPUTED_VALUE"""),64836.0)</f>
        <v>64836</v>
      </c>
    </row>
    <row r="460">
      <c r="A460" s="1" t="s">
        <v>459</v>
      </c>
      <c r="B460" s="2">
        <f>IFERROR(__xludf.DUMMYFUNCTION("SPLIT(A460, ""   "")"),54839.0)</f>
        <v>54839</v>
      </c>
      <c r="C460" s="2">
        <f>IFERROR(__xludf.DUMMYFUNCTION("""COMPUTED_VALUE"""),56505.0)</f>
        <v>56505</v>
      </c>
    </row>
    <row r="461">
      <c r="A461" s="1" t="s">
        <v>460</v>
      </c>
      <c r="B461" s="2">
        <f>IFERROR(__xludf.DUMMYFUNCTION("SPLIT(A461, ""   "")"),42362.0)</f>
        <v>42362</v>
      </c>
      <c r="C461" s="2">
        <f>IFERROR(__xludf.DUMMYFUNCTION("""COMPUTED_VALUE"""),93709.0)</f>
        <v>93709</v>
      </c>
    </row>
    <row r="462">
      <c r="A462" s="1" t="s">
        <v>461</v>
      </c>
      <c r="B462" s="2">
        <f>IFERROR(__xludf.DUMMYFUNCTION("SPLIT(A462, ""   "")"),23054.0)</f>
        <v>23054</v>
      </c>
      <c r="C462" s="2">
        <f>IFERROR(__xludf.DUMMYFUNCTION("""COMPUTED_VALUE"""),45156.0)</f>
        <v>45156</v>
      </c>
    </row>
    <row r="463">
      <c r="A463" s="1" t="s">
        <v>462</v>
      </c>
      <c r="B463" s="2">
        <f>IFERROR(__xludf.DUMMYFUNCTION("SPLIT(A463, ""   "")"),41434.0)</f>
        <v>41434</v>
      </c>
      <c r="C463" s="2">
        <f>IFERROR(__xludf.DUMMYFUNCTION("""COMPUTED_VALUE"""),22280.0)</f>
        <v>22280</v>
      </c>
    </row>
    <row r="464">
      <c r="A464" s="1" t="s">
        <v>463</v>
      </c>
      <c r="B464" s="2">
        <f>IFERROR(__xludf.DUMMYFUNCTION("SPLIT(A464, ""   "")"),68919.0)</f>
        <v>68919</v>
      </c>
      <c r="C464" s="2">
        <f>IFERROR(__xludf.DUMMYFUNCTION("""COMPUTED_VALUE"""),81976.0)</f>
        <v>81976</v>
      </c>
    </row>
    <row r="465">
      <c r="A465" s="1" t="s">
        <v>464</v>
      </c>
      <c r="B465" s="2">
        <f>IFERROR(__xludf.DUMMYFUNCTION("SPLIT(A465, ""   "")"),51470.0)</f>
        <v>51470</v>
      </c>
      <c r="C465" s="2">
        <f>IFERROR(__xludf.DUMMYFUNCTION("""COMPUTED_VALUE"""),35694.0)</f>
        <v>35694</v>
      </c>
    </row>
    <row r="466">
      <c r="A466" s="1" t="s">
        <v>465</v>
      </c>
      <c r="B466" s="2">
        <f>IFERROR(__xludf.DUMMYFUNCTION("SPLIT(A466, ""   "")"),82925.0)</f>
        <v>82925</v>
      </c>
      <c r="C466" s="2">
        <f>IFERROR(__xludf.DUMMYFUNCTION("""COMPUTED_VALUE"""),95399.0)</f>
        <v>95399</v>
      </c>
    </row>
    <row r="467">
      <c r="A467" s="1" t="s">
        <v>466</v>
      </c>
      <c r="B467" s="2">
        <f>IFERROR(__xludf.DUMMYFUNCTION("SPLIT(A467, ""   "")"),52548.0)</f>
        <v>52548</v>
      </c>
      <c r="C467" s="2">
        <f>IFERROR(__xludf.DUMMYFUNCTION("""COMPUTED_VALUE"""),82748.0)</f>
        <v>82748</v>
      </c>
    </row>
    <row r="468">
      <c r="A468" s="1" t="s">
        <v>467</v>
      </c>
      <c r="B468" s="2">
        <f>IFERROR(__xludf.DUMMYFUNCTION("SPLIT(A468, ""   "")"),77271.0)</f>
        <v>77271</v>
      </c>
      <c r="C468" s="2">
        <f>IFERROR(__xludf.DUMMYFUNCTION("""COMPUTED_VALUE"""),49843.0)</f>
        <v>49843</v>
      </c>
    </row>
    <row r="469">
      <c r="A469" s="1" t="s">
        <v>468</v>
      </c>
      <c r="B469" s="2">
        <f>IFERROR(__xludf.DUMMYFUNCTION("SPLIT(A469, ""   "")"),77587.0)</f>
        <v>77587</v>
      </c>
      <c r="C469" s="2">
        <f>IFERROR(__xludf.DUMMYFUNCTION("""COMPUTED_VALUE"""),13575.0)</f>
        <v>13575</v>
      </c>
    </row>
    <row r="470">
      <c r="A470" s="1" t="s">
        <v>469</v>
      </c>
      <c r="B470" s="2">
        <f>IFERROR(__xludf.DUMMYFUNCTION("SPLIT(A470, ""   "")"),58491.0)</f>
        <v>58491</v>
      </c>
      <c r="C470" s="2">
        <f>IFERROR(__xludf.DUMMYFUNCTION("""COMPUTED_VALUE"""),73903.0)</f>
        <v>73903</v>
      </c>
    </row>
    <row r="471">
      <c r="A471" s="1" t="s">
        <v>470</v>
      </c>
      <c r="B471" s="2">
        <f>IFERROR(__xludf.DUMMYFUNCTION("SPLIT(A471, ""   "")"),90544.0)</f>
        <v>90544</v>
      </c>
      <c r="C471" s="2">
        <f>IFERROR(__xludf.DUMMYFUNCTION("""COMPUTED_VALUE"""),70247.0)</f>
        <v>70247</v>
      </c>
    </row>
    <row r="472">
      <c r="A472" s="1" t="s">
        <v>471</v>
      </c>
      <c r="B472" s="2">
        <f>IFERROR(__xludf.DUMMYFUNCTION("SPLIT(A472, ""   "")"),97483.0)</f>
        <v>97483</v>
      </c>
      <c r="C472" s="2">
        <f>IFERROR(__xludf.DUMMYFUNCTION("""COMPUTED_VALUE"""),43603.0)</f>
        <v>43603</v>
      </c>
    </row>
    <row r="473">
      <c r="A473" s="1" t="s">
        <v>472</v>
      </c>
      <c r="B473" s="2">
        <f>IFERROR(__xludf.DUMMYFUNCTION("SPLIT(A473, ""   "")"),92561.0)</f>
        <v>92561</v>
      </c>
      <c r="C473" s="2">
        <f>IFERROR(__xludf.DUMMYFUNCTION("""COMPUTED_VALUE"""),80709.0)</f>
        <v>80709</v>
      </c>
    </row>
    <row r="474">
      <c r="A474" s="1" t="s">
        <v>473</v>
      </c>
      <c r="B474" s="2">
        <f>IFERROR(__xludf.DUMMYFUNCTION("SPLIT(A474, ""   "")"),37349.0)</f>
        <v>37349</v>
      </c>
      <c r="C474" s="2">
        <f>IFERROR(__xludf.DUMMYFUNCTION("""COMPUTED_VALUE"""),35639.0)</f>
        <v>35639</v>
      </c>
    </row>
    <row r="475">
      <c r="A475" s="1" t="s">
        <v>474</v>
      </c>
      <c r="B475" s="2">
        <f>IFERROR(__xludf.DUMMYFUNCTION("SPLIT(A475, ""   "")"),81533.0)</f>
        <v>81533</v>
      </c>
      <c r="C475" s="2">
        <f>IFERROR(__xludf.DUMMYFUNCTION("""COMPUTED_VALUE"""),23054.0)</f>
        <v>23054</v>
      </c>
    </row>
    <row r="476">
      <c r="A476" s="1" t="s">
        <v>475</v>
      </c>
      <c r="B476" s="2">
        <f>IFERROR(__xludf.DUMMYFUNCTION("SPLIT(A476, ""   "")"),16921.0)</f>
        <v>16921</v>
      </c>
      <c r="C476" s="2">
        <f>IFERROR(__xludf.DUMMYFUNCTION("""COMPUTED_VALUE"""),67801.0)</f>
        <v>67801</v>
      </c>
    </row>
    <row r="477">
      <c r="A477" s="1" t="s">
        <v>476</v>
      </c>
      <c r="B477" s="2">
        <f>IFERROR(__xludf.DUMMYFUNCTION("SPLIT(A477, ""   "")"),54482.0)</f>
        <v>54482</v>
      </c>
      <c r="C477" s="2">
        <f>IFERROR(__xludf.DUMMYFUNCTION("""COMPUTED_VALUE"""),57089.0)</f>
        <v>57089</v>
      </c>
    </row>
    <row r="478">
      <c r="A478" s="1" t="s">
        <v>477</v>
      </c>
      <c r="B478" s="2">
        <f>IFERROR(__xludf.DUMMYFUNCTION("SPLIT(A478, ""   "")"),55983.0)</f>
        <v>55983</v>
      </c>
      <c r="C478" s="2">
        <f>IFERROR(__xludf.DUMMYFUNCTION("""COMPUTED_VALUE"""),20574.0)</f>
        <v>20574</v>
      </c>
    </row>
    <row r="479">
      <c r="A479" s="1" t="s">
        <v>478</v>
      </c>
      <c r="B479" s="2">
        <f>IFERROR(__xludf.DUMMYFUNCTION("SPLIT(A479, ""   "")"),18017.0)</f>
        <v>18017</v>
      </c>
      <c r="C479" s="2">
        <f>IFERROR(__xludf.DUMMYFUNCTION("""COMPUTED_VALUE"""),47405.0)</f>
        <v>47405</v>
      </c>
    </row>
    <row r="480">
      <c r="A480" s="1" t="s">
        <v>479</v>
      </c>
      <c r="B480" s="2">
        <f>IFERROR(__xludf.DUMMYFUNCTION("SPLIT(A480, ""   "")"),91613.0)</f>
        <v>91613</v>
      </c>
      <c r="C480" s="2">
        <f>IFERROR(__xludf.DUMMYFUNCTION("""COMPUTED_VALUE"""),94024.0)</f>
        <v>94024</v>
      </c>
    </row>
    <row r="481">
      <c r="A481" s="1" t="s">
        <v>480</v>
      </c>
      <c r="B481" s="2">
        <f>IFERROR(__xludf.DUMMYFUNCTION("SPLIT(A481, ""   "")"),28936.0)</f>
        <v>28936</v>
      </c>
      <c r="C481" s="2">
        <f>IFERROR(__xludf.DUMMYFUNCTION("""COMPUTED_VALUE"""),87183.0)</f>
        <v>87183</v>
      </c>
    </row>
    <row r="482">
      <c r="A482" s="1" t="s">
        <v>481</v>
      </c>
      <c r="B482" s="2">
        <f>IFERROR(__xludf.DUMMYFUNCTION("SPLIT(A482, ""   "")"),94041.0)</f>
        <v>94041</v>
      </c>
      <c r="C482" s="2">
        <f>IFERROR(__xludf.DUMMYFUNCTION("""COMPUTED_VALUE"""),56294.0)</f>
        <v>56294</v>
      </c>
    </row>
    <row r="483">
      <c r="A483" s="1" t="s">
        <v>482</v>
      </c>
      <c r="B483" s="2">
        <f>IFERROR(__xludf.DUMMYFUNCTION("SPLIT(A483, ""   "")"),97989.0)</f>
        <v>97989</v>
      </c>
      <c r="C483" s="2">
        <f>IFERROR(__xludf.DUMMYFUNCTION("""COMPUTED_VALUE"""),65255.0)</f>
        <v>65255</v>
      </c>
    </row>
    <row r="484">
      <c r="A484" s="1" t="s">
        <v>483</v>
      </c>
      <c r="B484" s="2">
        <f>IFERROR(__xludf.DUMMYFUNCTION("SPLIT(A484, ""   "")"),74053.0)</f>
        <v>74053</v>
      </c>
      <c r="C484" s="2">
        <f>IFERROR(__xludf.DUMMYFUNCTION("""COMPUTED_VALUE"""),31819.0)</f>
        <v>31819</v>
      </c>
    </row>
    <row r="485">
      <c r="A485" s="1" t="s">
        <v>484</v>
      </c>
      <c r="B485" s="2">
        <f>IFERROR(__xludf.DUMMYFUNCTION("SPLIT(A485, ""   "")"),12545.0)</f>
        <v>12545</v>
      </c>
      <c r="C485" s="2">
        <f>IFERROR(__xludf.DUMMYFUNCTION("""COMPUTED_VALUE"""),55980.0)</f>
        <v>55980</v>
      </c>
    </row>
    <row r="486">
      <c r="A486" s="1" t="s">
        <v>485</v>
      </c>
      <c r="B486" s="2">
        <f>IFERROR(__xludf.DUMMYFUNCTION("SPLIT(A486, ""   "")"),82508.0)</f>
        <v>82508</v>
      </c>
      <c r="C486" s="2">
        <f>IFERROR(__xludf.DUMMYFUNCTION("""COMPUTED_VALUE"""),23054.0)</f>
        <v>23054</v>
      </c>
    </row>
    <row r="487">
      <c r="A487" s="1" t="s">
        <v>486</v>
      </c>
      <c r="B487" s="2">
        <f>IFERROR(__xludf.DUMMYFUNCTION("SPLIT(A487, ""   "")"),16768.0)</f>
        <v>16768</v>
      </c>
      <c r="C487" s="2">
        <f>IFERROR(__xludf.DUMMYFUNCTION("""COMPUTED_VALUE"""),46293.0)</f>
        <v>46293</v>
      </c>
    </row>
    <row r="488">
      <c r="A488" s="1" t="s">
        <v>487</v>
      </c>
      <c r="B488" s="2">
        <f>IFERROR(__xludf.DUMMYFUNCTION("SPLIT(A488, ""   "")"),68704.0)</f>
        <v>68704</v>
      </c>
      <c r="C488" s="2">
        <f>IFERROR(__xludf.DUMMYFUNCTION("""COMPUTED_VALUE"""),47565.0)</f>
        <v>47565</v>
      </c>
    </row>
    <row r="489">
      <c r="A489" s="1" t="s">
        <v>488</v>
      </c>
      <c r="B489" s="2">
        <f>IFERROR(__xludf.DUMMYFUNCTION("SPLIT(A489, ""   "")"),79617.0)</f>
        <v>79617</v>
      </c>
      <c r="C489" s="2">
        <f>IFERROR(__xludf.DUMMYFUNCTION("""COMPUTED_VALUE"""),47405.0)</f>
        <v>47405</v>
      </c>
    </row>
    <row r="490">
      <c r="A490" s="1" t="s">
        <v>489</v>
      </c>
      <c r="B490" s="2">
        <f>IFERROR(__xludf.DUMMYFUNCTION("SPLIT(A490, ""   "")"),41459.0)</f>
        <v>41459</v>
      </c>
      <c r="C490" s="2">
        <f>IFERROR(__xludf.DUMMYFUNCTION("""COMPUTED_VALUE"""),81943.0)</f>
        <v>81943</v>
      </c>
    </row>
    <row r="491">
      <c r="A491" s="1" t="s">
        <v>490</v>
      </c>
      <c r="B491" s="2">
        <f>IFERROR(__xludf.DUMMYFUNCTION("SPLIT(A491, ""   "")"),88096.0)</f>
        <v>88096</v>
      </c>
      <c r="C491" s="2">
        <f>IFERROR(__xludf.DUMMYFUNCTION("""COMPUTED_VALUE"""),43603.0)</f>
        <v>43603</v>
      </c>
    </row>
    <row r="492">
      <c r="A492" s="1" t="s">
        <v>491</v>
      </c>
      <c r="B492" s="2">
        <f>IFERROR(__xludf.DUMMYFUNCTION("SPLIT(A492, ""   "")"),59389.0)</f>
        <v>59389</v>
      </c>
      <c r="C492" s="2">
        <f>IFERROR(__xludf.DUMMYFUNCTION("""COMPUTED_VALUE"""),13284.0)</f>
        <v>13284</v>
      </c>
    </row>
    <row r="493">
      <c r="A493" s="1" t="s">
        <v>492</v>
      </c>
      <c r="B493" s="2">
        <f>IFERROR(__xludf.DUMMYFUNCTION("SPLIT(A493, ""   "")"),24842.0)</f>
        <v>24842</v>
      </c>
      <c r="C493" s="2">
        <f>IFERROR(__xludf.DUMMYFUNCTION("""COMPUTED_VALUE"""),81976.0)</f>
        <v>81976</v>
      </c>
    </row>
    <row r="494">
      <c r="A494" s="1" t="s">
        <v>493</v>
      </c>
      <c r="B494" s="2">
        <f>IFERROR(__xludf.DUMMYFUNCTION("SPLIT(A494, ""   "")"),13968.0)</f>
        <v>13968</v>
      </c>
      <c r="C494" s="2">
        <f>IFERROR(__xludf.DUMMYFUNCTION("""COMPUTED_VALUE"""),67491.0)</f>
        <v>67491</v>
      </c>
    </row>
    <row r="495">
      <c r="A495" s="1" t="s">
        <v>494</v>
      </c>
      <c r="B495" s="2">
        <f>IFERROR(__xludf.DUMMYFUNCTION("SPLIT(A495, ""   "")"),46198.0)</f>
        <v>46198</v>
      </c>
      <c r="C495" s="2">
        <f>IFERROR(__xludf.DUMMYFUNCTION("""COMPUTED_VALUE"""),81943.0)</f>
        <v>81943</v>
      </c>
    </row>
    <row r="496">
      <c r="A496" s="1" t="s">
        <v>495</v>
      </c>
      <c r="B496" s="2">
        <f>IFERROR(__xludf.DUMMYFUNCTION("SPLIT(A496, ""   "")"),15283.0)</f>
        <v>15283</v>
      </c>
      <c r="C496" s="2">
        <f>IFERROR(__xludf.DUMMYFUNCTION("""COMPUTED_VALUE"""),65255.0)</f>
        <v>65255</v>
      </c>
    </row>
    <row r="497">
      <c r="A497" s="1" t="s">
        <v>496</v>
      </c>
      <c r="B497" s="2">
        <f>IFERROR(__xludf.DUMMYFUNCTION("SPLIT(A497, ""   "")"),49913.0)</f>
        <v>49913</v>
      </c>
      <c r="C497" s="2">
        <f>IFERROR(__xludf.DUMMYFUNCTION("""COMPUTED_VALUE"""),17088.0)</f>
        <v>17088</v>
      </c>
    </row>
    <row r="498">
      <c r="A498" s="1" t="s">
        <v>497</v>
      </c>
      <c r="B498" s="2">
        <f>IFERROR(__xludf.DUMMYFUNCTION("SPLIT(A498, ""   "")"),10405.0)</f>
        <v>10405</v>
      </c>
      <c r="C498" s="2">
        <f>IFERROR(__xludf.DUMMYFUNCTION("""COMPUTED_VALUE"""),14916.0)</f>
        <v>14916</v>
      </c>
    </row>
    <row r="499">
      <c r="A499" s="1" t="s">
        <v>498</v>
      </c>
      <c r="B499" s="2">
        <f>IFERROR(__xludf.DUMMYFUNCTION("SPLIT(A499, ""   "")"),92804.0)</f>
        <v>92804</v>
      </c>
      <c r="C499" s="2">
        <f>IFERROR(__xludf.DUMMYFUNCTION("""COMPUTED_VALUE"""),62365.0)</f>
        <v>62365</v>
      </c>
    </row>
    <row r="500">
      <c r="A500" s="1" t="s">
        <v>499</v>
      </c>
      <c r="B500" s="2">
        <f>IFERROR(__xludf.DUMMYFUNCTION("SPLIT(A500, ""   "")"),76765.0)</f>
        <v>76765</v>
      </c>
      <c r="C500" s="2">
        <f>IFERROR(__xludf.DUMMYFUNCTION("""COMPUTED_VALUE"""),79391.0)</f>
        <v>79391</v>
      </c>
    </row>
    <row r="501">
      <c r="A501" s="1" t="s">
        <v>500</v>
      </c>
      <c r="B501" s="2">
        <f>IFERROR(__xludf.DUMMYFUNCTION("SPLIT(A501, ""   "")"),54682.0)</f>
        <v>54682</v>
      </c>
      <c r="C501" s="2">
        <f>IFERROR(__xludf.DUMMYFUNCTION("""COMPUTED_VALUE"""),68981.0)</f>
        <v>68981</v>
      </c>
    </row>
    <row r="502">
      <c r="A502" s="1" t="s">
        <v>501</v>
      </c>
      <c r="B502" s="2">
        <f>IFERROR(__xludf.DUMMYFUNCTION("SPLIT(A502, ""   "")"),33524.0)</f>
        <v>33524</v>
      </c>
      <c r="C502" s="2">
        <f>IFERROR(__xludf.DUMMYFUNCTION("""COMPUTED_VALUE"""),18156.0)</f>
        <v>18156</v>
      </c>
    </row>
    <row r="503">
      <c r="A503" s="1" t="s">
        <v>502</v>
      </c>
      <c r="B503" s="2">
        <f>IFERROR(__xludf.DUMMYFUNCTION("SPLIT(A503, ""   "")"),76148.0)</f>
        <v>76148</v>
      </c>
      <c r="C503" s="2">
        <f>IFERROR(__xludf.DUMMYFUNCTION("""COMPUTED_VALUE"""),23054.0)</f>
        <v>23054</v>
      </c>
    </row>
    <row r="504">
      <c r="A504" s="1" t="s">
        <v>503</v>
      </c>
      <c r="B504" s="2">
        <f>IFERROR(__xludf.DUMMYFUNCTION("SPLIT(A504, ""   "")"),66461.0)</f>
        <v>66461</v>
      </c>
      <c r="C504" s="2">
        <f>IFERROR(__xludf.DUMMYFUNCTION("""COMPUTED_VALUE"""),77019.0)</f>
        <v>77019</v>
      </c>
    </row>
    <row r="505">
      <c r="A505" s="1" t="s">
        <v>504</v>
      </c>
      <c r="B505" s="2">
        <f>IFERROR(__xludf.DUMMYFUNCTION("SPLIT(A505, ""   "")"),33406.0)</f>
        <v>33406</v>
      </c>
      <c r="C505" s="2">
        <f>IFERROR(__xludf.DUMMYFUNCTION("""COMPUTED_VALUE"""),94024.0)</f>
        <v>94024</v>
      </c>
    </row>
    <row r="506">
      <c r="A506" s="1" t="s">
        <v>505</v>
      </c>
      <c r="B506" s="2">
        <f>IFERROR(__xludf.DUMMYFUNCTION("SPLIT(A506, ""   "")"),51127.0)</f>
        <v>51127</v>
      </c>
      <c r="C506" s="2">
        <f>IFERROR(__xludf.DUMMYFUNCTION("""COMPUTED_VALUE"""),34897.0)</f>
        <v>34897</v>
      </c>
    </row>
    <row r="507">
      <c r="A507" s="1" t="s">
        <v>506</v>
      </c>
      <c r="B507" s="2">
        <f>IFERROR(__xludf.DUMMYFUNCTION("SPLIT(A507, ""   "")"),23852.0)</f>
        <v>23852</v>
      </c>
      <c r="C507" s="2">
        <f>IFERROR(__xludf.DUMMYFUNCTION("""COMPUTED_VALUE"""),13284.0)</f>
        <v>13284</v>
      </c>
    </row>
    <row r="508">
      <c r="A508" s="1" t="s">
        <v>507</v>
      </c>
      <c r="B508" s="2">
        <f>IFERROR(__xludf.DUMMYFUNCTION("SPLIT(A508, ""   "")"),72435.0)</f>
        <v>72435</v>
      </c>
      <c r="C508" s="2">
        <f>IFERROR(__xludf.DUMMYFUNCTION("""COMPUTED_VALUE"""),81607.0)</f>
        <v>81607</v>
      </c>
    </row>
    <row r="509">
      <c r="A509" s="1" t="s">
        <v>508</v>
      </c>
      <c r="B509" s="2">
        <f>IFERROR(__xludf.DUMMYFUNCTION("SPLIT(A509, ""   "")"),26294.0)</f>
        <v>26294</v>
      </c>
      <c r="C509" s="2">
        <f>IFERROR(__xludf.DUMMYFUNCTION("""COMPUTED_VALUE"""),77019.0)</f>
        <v>77019</v>
      </c>
    </row>
    <row r="510">
      <c r="A510" s="1" t="s">
        <v>509</v>
      </c>
      <c r="B510" s="2">
        <f>IFERROR(__xludf.DUMMYFUNCTION("SPLIT(A510, ""   "")"),42775.0)</f>
        <v>42775</v>
      </c>
      <c r="C510" s="2">
        <f>IFERROR(__xludf.DUMMYFUNCTION("""COMPUTED_VALUE"""),13961.0)</f>
        <v>13961</v>
      </c>
    </row>
    <row r="511">
      <c r="A511" s="1" t="s">
        <v>510</v>
      </c>
      <c r="B511" s="2">
        <f>IFERROR(__xludf.DUMMYFUNCTION("SPLIT(A511, ""   "")"),75922.0)</f>
        <v>75922</v>
      </c>
      <c r="C511" s="2">
        <f>IFERROR(__xludf.DUMMYFUNCTION("""COMPUTED_VALUE"""),97390.0)</f>
        <v>97390</v>
      </c>
    </row>
    <row r="512">
      <c r="A512" s="1" t="s">
        <v>511</v>
      </c>
      <c r="B512" s="2">
        <f>IFERROR(__xludf.DUMMYFUNCTION("SPLIT(A512, ""   "")"),47133.0)</f>
        <v>47133</v>
      </c>
      <c r="C512" s="2">
        <f>IFERROR(__xludf.DUMMYFUNCTION("""COMPUTED_VALUE"""),87320.0)</f>
        <v>87320</v>
      </c>
    </row>
    <row r="513">
      <c r="A513" s="1" t="s">
        <v>512</v>
      </c>
      <c r="B513" s="2">
        <f>IFERROR(__xludf.DUMMYFUNCTION("SPLIT(A513, ""   "")"),36766.0)</f>
        <v>36766</v>
      </c>
      <c r="C513" s="2">
        <f>IFERROR(__xludf.DUMMYFUNCTION("""COMPUTED_VALUE"""),95060.0)</f>
        <v>95060</v>
      </c>
    </row>
    <row r="514">
      <c r="A514" s="1" t="s">
        <v>513</v>
      </c>
      <c r="B514" s="2">
        <f>IFERROR(__xludf.DUMMYFUNCTION("SPLIT(A514, ""   "")"),30569.0)</f>
        <v>30569</v>
      </c>
      <c r="C514" s="2">
        <f>IFERROR(__xludf.DUMMYFUNCTION("""COMPUTED_VALUE"""),95399.0)</f>
        <v>95399</v>
      </c>
    </row>
    <row r="515">
      <c r="A515" s="1" t="s">
        <v>514</v>
      </c>
      <c r="B515" s="2">
        <f>IFERROR(__xludf.DUMMYFUNCTION("SPLIT(A515, ""   "")"),27931.0)</f>
        <v>27931</v>
      </c>
      <c r="C515" s="2">
        <f>IFERROR(__xludf.DUMMYFUNCTION("""COMPUTED_VALUE"""),19111.0)</f>
        <v>19111</v>
      </c>
    </row>
    <row r="516">
      <c r="A516" s="1" t="s">
        <v>515</v>
      </c>
      <c r="B516" s="2">
        <f>IFERROR(__xludf.DUMMYFUNCTION("SPLIT(A516, ""   "")"),54334.0)</f>
        <v>54334</v>
      </c>
      <c r="C516" s="2">
        <f>IFERROR(__xludf.DUMMYFUNCTION("""COMPUTED_VALUE"""),29670.0)</f>
        <v>29670</v>
      </c>
    </row>
    <row r="517">
      <c r="A517" s="1" t="s">
        <v>516</v>
      </c>
      <c r="B517" s="2">
        <f>IFERROR(__xludf.DUMMYFUNCTION("SPLIT(A517, ""   "")"),40819.0)</f>
        <v>40819</v>
      </c>
      <c r="C517" s="2">
        <f>IFERROR(__xludf.DUMMYFUNCTION("""COMPUTED_VALUE"""),18317.0)</f>
        <v>18317</v>
      </c>
    </row>
    <row r="518">
      <c r="A518" s="1" t="s">
        <v>517</v>
      </c>
      <c r="B518" s="2">
        <f>IFERROR(__xludf.DUMMYFUNCTION("SPLIT(A518, ""   "")"),70620.0)</f>
        <v>70620</v>
      </c>
      <c r="C518" s="2">
        <f>IFERROR(__xludf.DUMMYFUNCTION("""COMPUTED_VALUE"""),90199.0)</f>
        <v>90199</v>
      </c>
    </row>
    <row r="519">
      <c r="A519" s="1" t="s">
        <v>518</v>
      </c>
      <c r="B519" s="2">
        <f>IFERROR(__xludf.DUMMYFUNCTION("SPLIT(A519, ""   "")"),65626.0)</f>
        <v>65626</v>
      </c>
      <c r="C519" s="2">
        <f>IFERROR(__xludf.DUMMYFUNCTION("""COMPUTED_VALUE"""),93032.0)</f>
        <v>93032</v>
      </c>
    </row>
    <row r="520">
      <c r="A520" s="1" t="s">
        <v>519</v>
      </c>
      <c r="B520" s="2">
        <f>IFERROR(__xludf.DUMMYFUNCTION("SPLIT(A520, ""   "")"),53032.0)</f>
        <v>53032</v>
      </c>
      <c r="C520" s="2">
        <f>IFERROR(__xludf.DUMMYFUNCTION("""COMPUTED_VALUE"""),31988.0)</f>
        <v>31988</v>
      </c>
    </row>
    <row r="521">
      <c r="A521" s="1" t="s">
        <v>520</v>
      </c>
      <c r="B521" s="2">
        <f>IFERROR(__xludf.DUMMYFUNCTION("SPLIT(A521, ""   "")"),80476.0)</f>
        <v>80476</v>
      </c>
      <c r="C521" s="2">
        <f>IFERROR(__xludf.DUMMYFUNCTION("""COMPUTED_VALUE"""),13284.0)</f>
        <v>13284</v>
      </c>
    </row>
    <row r="522">
      <c r="A522" s="1" t="s">
        <v>521</v>
      </c>
      <c r="B522" s="2">
        <f>IFERROR(__xludf.DUMMYFUNCTION("SPLIT(A522, ""   "")"),26777.0)</f>
        <v>26777</v>
      </c>
      <c r="C522" s="2">
        <f>IFERROR(__xludf.DUMMYFUNCTION("""COMPUTED_VALUE"""),11497.0)</f>
        <v>11497</v>
      </c>
    </row>
    <row r="523">
      <c r="A523" s="1" t="s">
        <v>522</v>
      </c>
      <c r="B523" s="2">
        <f>IFERROR(__xludf.DUMMYFUNCTION("SPLIT(A523, ""   "")"),56970.0)</f>
        <v>56970</v>
      </c>
      <c r="C523" s="2">
        <f>IFERROR(__xludf.DUMMYFUNCTION("""COMPUTED_VALUE"""),23054.0)</f>
        <v>23054</v>
      </c>
    </row>
    <row r="524">
      <c r="A524" s="1" t="s">
        <v>523</v>
      </c>
      <c r="B524" s="2">
        <f>IFERROR(__xludf.DUMMYFUNCTION("SPLIT(A524, ""   "")"),40175.0)</f>
        <v>40175</v>
      </c>
      <c r="C524" s="2">
        <f>IFERROR(__xludf.DUMMYFUNCTION("""COMPUTED_VALUE"""),89542.0)</f>
        <v>89542</v>
      </c>
    </row>
    <row r="525">
      <c r="A525" s="1" t="s">
        <v>524</v>
      </c>
      <c r="B525" s="2">
        <f>IFERROR(__xludf.DUMMYFUNCTION("SPLIT(A525, ""   "")"),76426.0)</f>
        <v>76426</v>
      </c>
      <c r="C525" s="2">
        <f>IFERROR(__xludf.DUMMYFUNCTION("""COMPUTED_VALUE"""),77019.0)</f>
        <v>77019</v>
      </c>
    </row>
    <row r="526">
      <c r="A526" s="1" t="s">
        <v>525</v>
      </c>
      <c r="B526" s="2">
        <f>IFERROR(__xludf.DUMMYFUNCTION("SPLIT(A526, ""   "")"),25173.0)</f>
        <v>25173</v>
      </c>
      <c r="C526" s="2">
        <f>IFERROR(__xludf.DUMMYFUNCTION("""COMPUTED_VALUE"""),94024.0)</f>
        <v>94024</v>
      </c>
    </row>
    <row r="527">
      <c r="A527" s="1" t="s">
        <v>526</v>
      </c>
      <c r="B527" s="2">
        <f>IFERROR(__xludf.DUMMYFUNCTION("SPLIT(A527, ""   "")"),87181.0)</f>
        <v>87181</v>
      </c>
      <c r="C527" s="2">
        <f>IFERROR(__xludf.DUMMYFUNCTION("""COMPUTED_VALUE"""),95399.0)</f>
        <v>95399</v>
      </c>
    </row>
    <row r="528">
      <c r="A528" s="1" t="s">
        <v>527</v>
      </c>
      <c r="B528" s="2">
        <f>IFERROR(__xludf.DUMMYFUNCTION("SPLIT(A528, ""   "")"),51275.0)</f>
        <v>51275</v>
      </c>
      <c r="C528" s="2">
        <f>IFERROR(__xludf.DUMMYFUNCTION("""COMPUTED_VALUE"""),77019.0)</f>
        <v>77019</v>
      </c>
    </row>
    <row r="529">
      <c r="A529" s="1" t="s">
        <v>528</v>
      </c>
      <c r="B529" s="2">
        <f>IFERROR(__xludf.DUMMYFUNCTION("SPLIT(A529, ""   "")"),16447.0)</f>
        <v>16447</v>
      </c>
      <c r="C529" s="2">
        <f>IFERROR(__xludf.DUMMYFUNCTION("""COMPUTED_VALUE"""),63367.0)</f>
        <v>63367</v>
      </c>
    </row>
    <row r="530">
      <c r="A530" s="1" t="s">
        <v>529</v>
      </c>
      <c r="B530" s="2">
        <f>IFERROR(__xludf.DUMMYFUNCTION("SPLIT(A530, ""   "")"),81943.0)</f>
        <v>81943</v>
      </c>
      <c r="C530" s="2">
        <f>IFERROR(__xludf.DUMMYFUNCTION("""COMPUTED_VALUE"""),50854.0)</f>
        <v>50854</v>
      </c>
    </row>
    <row r="531">
      <c r="A531" s="1" t="s">
        <v>530</v>
      </c>
      <c r="B531" s="2">
        <f>IFERROR(__xludf.DUMMYFUNCTION("SPLIT(A531, ""   "")"),10254.0)</f>
        <v>10254</v>
      </c>
      <c r="C531" s="2">
        <f>IFERROR(__xludf.DUMMYFUNCTION("""COMPUTED_VALUE"""),78936.0)</f>
        <v>78936</v>
      </c>
    </row>
    <row r="532">
      <c r="A532" s="1" t="s">
        <v>531</v>
      </c>
      <c r="B532" s="2">
        <f>IFERROR(__xludf.DUMMYFUNCTION("SPLIT(A532, ""   "")"),75282.0)</f>
        <v>75282</v>
      </c>
      <c r="C532" s="2">
        <f>IFERROR(__xludf.DUMMYFUNCTION("""COMPUTED_VALUE"""),45758.0)</f>
        <v>45758</v>
      </c>
    </row>
    <row r="533">
      <c r="A533" s="1" t="s">
        <v>532</v>
      </c>
      <c r="B533" s="2">
        <f>IFERROR(__xludf.DUMMYFUNCTION("SPLIT(A533, ""   "")"),60082.0)</f>
        <v>60082</v>
      </c>
      <c r="C533" s="2">
        <f>IFERROR(__xludf.DUMMYFUNCTION("""COMPUTED_VALUE"""),23054.0)</f>
        <v>23054</v>
      </c>
    </row>
    <row r="534">
      <c r="A534" s="1" t="s">
        <v>533</v>
      </c>
      <c r="B534" s="2">
        <f>IFERROR(__xludf.DUMMYFUNCTION("SPLIT(A534, ""   "")"),64998.0)</f>
        <v>64998</v>
      </c>
      <c r="C534" s="2">
        <f>IFERROR(__xludf.DUMMYFUNCTION("""COMPUTED_VALUE"""),79829.0)</f>
        <v>79829</v>
      </c>
    </row>
    <row r="535">
      <c r="A535" s="1" t="s">
        <v>534</v>
      </c>
      <c r="B535" s="2">
        <f>IFERROR(__xludf.DUMMYFUNCTION("SPLIT(A535, ""   "")"),49070.0)</f>
        <v>49070</v>
      </c>
      <c r="C535" s="2">
        <f>IFERROR(__xludf.DUMMYFUNCTION("""COMPUTED_VALUE"""),13431.0)</f>
        <v>13431</v>
      </c>
    </row>
    <row r="536">
      <c r="A536" s="1" t="s">
        <v>535</v>
      </c>
      <c r="B536" s="2">
        <f>IFERROR(__xludf.DUMMYFUNCTION("SPLIT(A536, ""   "")"),56755.0)</f>
        <v>56755</v>
      </c>
      <c r="C536" s="2">
        <f>IFERROR(__xludf.DUMMYFUNCTION("""COMPUTED_VALUE"""),52197.0)</f>
        <v>52197</v>
      </c>
    </row>
    <row r="537">
      <c r="A537" s="1" t="s">
        <v>536</v>
      </c>
      <c r="B537" s="2">
        <f>IFERROR(__xludf.DUMMYFUNCTION("SPLIT(A537, ""   "")"),69071.0)</f>
        <v>69071</v>
      </c>
      <c r="C537" s="2">
        <f>IFERROR(__xludf.DUMMYFUNCTION("""COMPUTED_VALUE"""),73076.0)</f>
        <v>73076</v>
      </c>
    </row>
    <row r="538">
      <c r="A538" s="1" t="s">
        <v>537</v>
      </c>
      <c r="B538" s="2">
        <f>IFERROR(__xludf.DUMMYFUNCTION("SPLIT(A538, ""   "")"),75338.0)</f>
        <v>75338</v>
      </c>
      <c r="C538" s="2">
        <f>IFERROR(__xludf.DUMMYFUNCTION("""COMPUTED_VALUE"""),17299.0)</f>
        <v>17299</v>
      </c>
    </row>
    <row r="539">
      <c r="A539" s="1" t="s">
        <v>538</v>
      </c>
      <c r="B539" s="2">
        <f>IFERROR(__xludf.DUMMYFUNCTION("SPLIT(A539, ""   "")"),75541.0)</f>
        <v>75541</v>
      </c>
      <c r="C539" s="2">
        <f>IFERROR(__xludf.DUMMYFUNCTION("""COMPUTED_VALUE"""),29541.0)</f>
        <v>29541</v>
      </c>
    </row>
    <row r="540">
      <c r="A540" s="1" t="s">
        <v>539</v>
      </c>
      <c r="B540" s="2">
        <f>IFERROR(__xludf.DUMMYFUNCTION("SPLIT(A540, ""   "")"),90443.0)</f>
        <v>90443</v>
      </c>
      <c r="C540" s="2">
        <f>IFERROR(__xludf.DUMMYFUNCTION("""COMPUTED_VALUE"""),88931.0)</f>
        <v>88931</v>
      </c>
    </row>
    <row r="541">
      <c r="A541" s="1" t="s">
        <v>540</v>
      </c>
      <c r="B541" s="2">
        <f>IFERROR(__xludf.DUMMYFUNCTION("SPLIT(A541, ""   "")"),89908.0)</f>
        <v>89908</v>
      </c>
      <c r="C541" s="2">
        <f>IFERROR(__xludf.DUMMYFUNCTION("""COMPUTED_VALUE"""),84016.0)</f>
        <v>84016</v>
      </c>
    </row>
    <row r="542">
      <c r="A542" s="1" t="s">
        <v>541</v>
      </c>
      <c r="B542" s="2">
        <f>IFERROR(__xludf.DUMMYFUNCTION("SPLIT(A542, ""   "")"),13663.0)</f>
        <v>13663</v>
      </c>
      <c r="C542" s="2">
        <f>IFERROR(__xludf.DUMMYFUNCTION("""COMPUTED_VALUE"""),62808.0)</f>
        <v>62808</v>
      </c>
    </row>
    <row r="543">
      <c r="A543" s="1" t="s">
        <v>542</v>
      </c>
      <c r="B543" s="2">
        <f>IFERROR(__xludf.DUMMYFUNCTION("SPLIT(A543, ""   "")"),36653.0)</f>
        <v>36653</v>
      </c>
      <c r="C543" s="2">
        <f>IFERROR(__xludf.DUMMYFUNCTION("""COMPUTED_VALUE"""),13284.0)</f>
        <v>13284</v>
      </c>
    </row>
    <row r="544">
      <c r="A544" s="1" t="s">
        <v>543</v>
      </c>
      <c r="B544" s="2">
        <f>IFERROR(__xludf.DUMMYFUNCTION("SPLIT(A544, ""   "")"),49672.0)</f>
        <v>49672</v>
      </c>
      <c r="C544" s="2">
        <f>IFERROR(__xludf.DUMMYFUNCTION("""COMPUTED_VALUE"""),67563.0)</f>
        <v>67563</v>
      </c>
    </row>
    <row r="545">
      <c r="A545" s="1" t="s">
        <v>544</v>
      </c>
      <c r="B545" s="2">
        <f>IFERROR(__xludf.DUMMYFUNCTION("SPLIT(A545, ""   "")"),55603.0)</f>
        <v>55603</v>
      </c>
      <c r="C545" s="2">
        <f>IFERROR(__xludf.DUMMYFUNCTION("""COMPUTED_VALUE"""),11156.0)</f>
        <v>11156</v>
      </c>
    </row>
    <row r="546">
      <c r="A546" s="1" t="s">
        <v>545</v>
      </c>
      <c r="B546" s="2">
        <f>IFERROR(__xludf.DUMMYFUNCTION("SPLIT(A546, ""   "")"),66603.0)</f>
        <v>66603</v>
      </c>
      <c r="C546" s="2">
        <f>IFERROR(__xludf.DUMMYFUNCTION("""COMPUTED_VALUE"""),64971.0)</f>
        <v>64971</v>
      </c>
    </row>
    <row r="547">
      <c r="A547" s="1" t="s">
        <v>546</v>
      </c>
      <c r="B547" s="2">
        <f>IFERROR(__xludf.DUMMYFUNCTION("SPLIT(A547, ""   "")"),88089.0)</f>
        <v>88089</v>
      </c>
      <c r="C547" s="2">
        <f>IFERROR(__xludf.DUMMYFUNCTION("""COMPUTED_VALUE"""),13284.0)</f>
        <v>13284</v>
      </c>
    </row>
    <row r="548">
      <c r="A548" s="1" t="s">
        <v>547</v>
      </c>
      <c r="B548" s="2">
        <f>IFERROR(__xludf.DUMMYFUNCTION("SPLIT(A548, ""   "")"),42518.0)</f>
        <v>42518</v>
      </c>
      <c r="C548" s="2">
        <f>IFERROR(__xludf.DUMMYFUNCTION("""COMPUTED_VALUE"""),72738.0)</f>
        <v>72738</v>
      </c>
    </row>
    <row r="549">
      <c r="A549" s="1" t="s">
        <v>548</v>
      </c>
      <c r="B549" s="2">
        <f>IFERROR(__xludf.DUMMYFUNCTION("SPLIT(A549, ""   "")"),63672.0)</f>
        <v>63672</v>
      </c>
      <c r="C549" s="2">
        <f>IFERROR(__xludf.DUMMYFUNCTION("""COMPUTED_VALUE"""),65255.0)</f>
        <v>65255</v>
      </c>
    </row>
    <row r="550">
      <c r="A550" s="1" t="s">
        <v>549</v>
      </c>
      <c r="B550" s="2">
        <f>IFERROR(__xludf.DUMMYFUNCTION("SPLIT(A550, ""   "")"),46069.0)</f>
        <v>46069</v>
      </c>
      <c r="C550" s="2">
        <f>IFERROR(__xludf.DUMMYFUNCTION("""COMPUTED_VALUE"""),92788.0)</f>
        <v>92788</v>
      </c>
    </row>
    <row r="551">
      <c r="A551" s="1" t="s">
        <v>550</v>
      </c>
      <c r="B551" s="2">
        <f>IFERROR(__xludf.DUMMYFUNCTION("SPLIT(A551, ""   "")"),35113.0)</f>
        <v>35113</v>
      </c>
      <c r="C551" s="2">
        <f>IFERROR(__xludf.DUMMYFUNCTION("""COMPUTED_VALUE"""),47405.0)</f>
        <v>47405</v>
      </c>
    </row>
    <row r="552">
      <c r="A552" s="1" t="s">
        <v>551</v>
      </c>
      <c r="B552" s="2">
        <f>IFERROR(__xludf.DUMMYFUNCTION("SPLIT(A552, ""   "")"),25531.0)</f>
        <v>25531</v>
      </c>
      <c r="C552" s="2">
        <f>IFERROR(__xludf.DUMMYFUNCTION("""COMPUTED_VALUE"""),68032.0)</f>
        <v>68032</v>
      </c>
    </row>
    <row r="553">
      <c r="A553" s="1" t="s">
        <v>552</v>
      </c>
      <c r="B553" s="2">
        <f>IFERROR(__xludf.DUMMYFUNCTION("SPLIT(A553, ""   "")"),55846.0)</f>
        <v>55846</v>
      </c>
      <c r="C553" s="2">
        <f>IFERROR(__xludf.DUMMYFUNCTION("""COMPUTED_VALUE"""),41799.0)</f>
        <v>41799</v>
      </c>
    </row>
    <row r="554">
      <c r="A554" s="1" t="s">
        <v>553</v>
      </c>
      <c r="B554" s="2">
        <f>IFERROR(__xludf.DUMMYFUNCTION("SPLIT(A554, ""   "")"),68911.0)</f>
        <v>68911</v>
      </c>
      <c r="C554" s="2">
        <f>IFERROR(__xludf.DUMMYFUNCTION("""COMPUTED_VALUE"""),99772.0)</f>
        <v>99772</v>
      </c>
    </row>
    <row r="555">
      <c r="A555" s="1" t="s">
        <v>554</v>
      </c>
      <c r="B555" s="2">
        <f>IFERROR(__xludf.DUMMYFUNCTION("SPLIT(A555, ""   "")"),97864.0)</f>
        <v>97864</v>
      </c>
      <c r="C555" s="2">
        <f>IFERROR(__xludf.DUMMYFUNCTION("""COMPUTED_VALUE"""),43603.0)</f>
        <v>43603</v>
      </c>
    </row>
    <row r="556">
      <c r="A556" s="1" t="s">
        <v>555</v>
      </c>
      <c r="B556" s="2">
        <f>IFERROR(__xludf.DUMMYFUNCTION("SPLIT(A556, ""   "")"),67936.0)</f>
        <v>67936</v>
      </c>
      <c r="C556" s="2">
        <f>IFERROR(__xludf.DUMMYFUNCTION("""COMPUTED_VALUE"""),13284.0)</f>
        <v>13284</v>
      </c>
    </row>
    <row r="557">
      <c r="A557" s="1" t="s">
        <v>556</v>
      </c>
      <c r="B557" s="2">
        <f>IFERROR(__xludf.DUMMYFUNCTION("SPLIT(A557, ""   "")"),64842.0)</f>
        <v>64842</v>
      </c>
      <c r="C557" s="2">
        <f>IFERROR(__xludf.DUMMYFUNCTION("""COMPUTED_VALUE"""),97422.0)</f>
        <v>97422</v>
      </c>
    </row>
    <row r="558">
      <c r="A558" s="1" t="s">
        <v>557</v>
      </c>
      <c r="B558" s="2">
        <f>IFERROR(__xludf.DUMMYFUNCTION("SPLIT(A558, ""   "")"),95511.0)</f>
        <v>95511</v>
      </c>
      <c r="C558" s="2">
        <f>IFERROR(__xludf.DUMMYFUNCTION("""COMPUTED_VALUE"""),77019.0)</f>
        <v>77019</v>
      </c>
    </row>
    <row r="559">
      <c r="A559" s="1" t="s">
        <v>558</v>
      </c>
      <c r="B559" s="2">
        <f>IFERROR(__xludf.DUMMYFUNCTION("SPLIT(A559, ""   "")"),53067.0)</f>
        <v>53067</v>
      </c>
      <c r="C559" s="2">
        <f>IFERROR(__xludf.DUMMYFUNCTION("""COMPUTED_VALUE"""),70247.0)</f>
        <v>70247</v>
      </c>
    </row>
    <row r="560">
      <c r="A560" s="1" t="s">
        <v>559</v>
      </c>
      <c r="B560" s="2">
        <f>IFERROR(__xludf.DUMMYFUNCTION("SPLIT(A560, ""   "")"),33019.0)</f>
        <v>33019</v>
      </c>
      <c r="C560" s="2">
        <f>IFERROR(__xludf.DUMMYFUNCTION("""COMPUTED_VALUE"""),65117.0)</f>
        <v>65117</v>
      </c>
    </row>
    <row r="561">
      <c r="A561" s="1" t="s">
        <v>560</v>
      </c>
      <c r="B561" s="2">
        <f>IFERROR(__xludf.DUMMYFUNCTION("SPLIT(A561, ""   "")"),48961.0)</f>
        <v>48961</v>
      </c>
      <c r="C561" s="2">
        <f>IFERROR(__xludf.DUMMYFUNCTION("""COMPUTED_VALUE"""),89542.0)</f>
        <v>89542</v>
      </c>
    </row>
    <row r="562">
      <c r="A562" s="1" t="s">
        <v>561</v>
      </c>
      <c r="B562" s="2">
        <f>IFERROR(__xludf.DUMMYFUNCTION("SPLIT(A562, ""   "")"),91310.0)</f>
        <v>91310</v>
      </c>
      <c r="C562" s="2">
        <f>IFERROR(__xludf.DUMMYFUNCTION("""COMPUTED_VALUE"""),82114.0)</f>
        <v>82114</v>
      </c>
    </row>
    <row r="563">
      <c r="A563" s="1" t="s">
        <v>562</v>
      </c>
      <c r="B563" s="2">
        <f>IFERROR(__xludf.DUMMYFUNCTION("SPLIT(A563, ""   "")"),81303.0)</f>
        <v>81303</v>
      </c>
      <c r="C563" s="2">
        <f>IFERROR(__xludf.DUMMYFUNCTION("""COMPUTED_VALUE"""),13284.0)</f>
        <v>13284</v>
      </c>
    </row>
    <row r="564">
      <c r="A564" s="1" t="s">
        <v>563</v>
      </c>
      <c r="B564" s="2">
        <f>IFERROR(__xludf.DUMMYFUNCTION("SPLIT(A564, ""   "")"),21127.0)</f>
        <v>21127</v>
      </c>
      <c r="C564" s="2">
        <f>IFERROR(__xludf.DUMMYFUNCTION("""COMPUTED_VALUE"""),46293.0)</f>
        <v>46293</v>
      </c>
    </row>
    <row r="565">
      <c r="A565" s="1" t="s">
        <v>564</v>
      </c>
      <c r="B565" s="2">
        <f>IFERROR(__xludf.DUMMYFUNCTION("SPLIT(A565, ""   "")"),55847.0)</f>
        <v>55847</v>
      </c>
      <c r="C565" s="2">
        <f>IFERROR(__xludf.DUMMYFUNCTION("""COMPUTED_VALUE"""),81943.0)</f>
        <v>81943</v>
      </c>
    </row>
    <row r="566">
      <c r="A566" s="1" t="s">
        <v>565</v>
      </c>
      <c r="B566" s="2">
        <f>IFERROR(__xludf.DUMMYFUNCTION("SPLIT(A566, ""   "")"),49862.0)</f>
        <v>49862</v>
      </c>
      <c r="C566" s="2">
        <f>IFERROR(__xludf.DUMMYFUNCTION("""COMPUTED_VALUE"""),95399.0)</f>
        <v>95399</v>
      </c>
    </row>
    <row r="567">
      <c r="A567" s="1" t="s">
        <v>566</v>
      </c>
      <c r="B567" s="2">
        <f>IFERROR(__xludf.DUMMYFUNCTION("SPLIT(A567, ""   "")"),90703.0)</f>
        <v>90703</v>
      </c>
      <c r="C567" s="2">
        <f>IFERROR(__xludf.DUMMYFUNCTION("""COMPUTED_VALUE"""),91620.0)</f>
        <v>91620</v>
      </c>
    </row>
    <row r="568">
      <c r="A568" s="1" t="s">
        <v>567</v>
      </c>
      <c r="B568" s="2">
        <f>IFERROR(__xludf.DUMMYFUNCTION("SPLIT(A568, ""   "")"),51583.0)</f>
        <v>51583</v>
      </c>
      <c r="C568" s="2">
        <f>IFERROR(__xludf.DUMMYFUNCTION("""COMPUTED_VALUE"""),59242.0)</f>
        <v>59242</v>
      </c>
    </row>
    <row r="569">
      <c r="A569" s="1" t="s">
        <v>568</v>
      </c>
      <c r="B569" s="2">
        <f>IFERROR(__xludf.DUMMYFUNCTION("SPLIT(A569, ""   "")"),95384.0)</f>
        <v>95384</v>
      </c>
      <c r="C569" s="2">
        <f>IFERROR(__xludf.DUMMYFUNCTION("""COMPUTED_VALUE"""),44667.0)</f>
        <v>44667</v>
      </c>
    </row>
    <row r="570">
      <c r="A570" s="1" t="s">
        <v>569</v>
      </c>
      <c r="B570" s="2">
        <f>IFERROR(__xludf.DUMMYFUNCTION("SPLIT(A570, ""   "")"),71879.0)</f>
        <v>71879</v>
      </c>
      <c r="C570" s="2">
        <f>IFERROR(__xludf.DUMMYFUNCTION("""COMPUTED_VALUE"""),10528.0)</f>
        <v>10528</v>
      </c>
    </row>
    <row r="571">
      <c r="A571" s="1" t="s">
        <v>570</v>
      </c>
      <c r="B571" s="2">
        <f>IFERROR(__xludf.DUMMYFUNCTION("SPLIT(A571, ""   "")"),51111.0)</f>
        <v>51111</v>
      </c>
      <c r="C571" s="2">
        <f>IFERROR(__xludf.DUMMYFUNCTION("""COMPUTED_VALUE"""),51072.0)</f>
        <v>51072</v>
      </c>
    </row>
    <row r="572">
      <c r="A572" s="1" t="s">
        <v>571</v>
      </c>
      <c r="B572" s="2">
        <f>IFERROR(__xludf.DUMMYFUNCTION("SPLIT(A572, ""   "")"),73704.0)</f>
        <v>73704</v>
      </c>
      <c r="C572" s="2">
        <f>IFERROR(__xludf.DUMMYFUNCTION("""COMPUTED_VALUE"""),64836.0)</f>
        <v>64836</v>
      </c>
    </row>
    <row r="573">
      <c r="A573" s="1" t="s">
        <v>572</v>
      </c>
      <c r="B573" s="2">
        <f>IFERROR(__xludf.DUMMYFUNCTION("SPLIT(A573, ""   "")"),67917.0)</f>
        <v>67917</v>
      </c>
      <c r="C573" s="2">
        <f>IFERROR(__xludf.DUMMYFUNCTION("""COMPUTED_VALUE"""),43603.0)</f>
        <v>43603</v>
      </c>
    </row>
    <row r="574">
      <c r="A574" s="1" t="s">
        <v>573</v>
      </c>
      <c r="B574" s="2">
        <f>IFERROR(__xludf.DUMMYFUNCTION("SPLIT(A574, ""   "")"),90318.0)</f>
        <v>90318</v>
      </c>
      <c r="C574" s="2">
        <f>IFERROR(__xludf.DUMMYFUNCTION("""COMPUTED_VALUE"""),65645.0)</f>
        <v>65645</v>
      </c>
    </row>
    <row r="575">
      <c r="A575" s="1" t="s">
        <v>574</v>
      </c>
      <c r="B575" s="2">
        <f>IFERROR(__xludf.DUMMYFUNCTION("SPLIT(A575, ""   "")"),38668.0)</f>
        <v>38668</v>
      </c>
      <c r="C575" s="2">
        <f>IFERROR(__xludf.DUMMYFUNCTION("""COMPUTED_VALUE"""),46293.0)</f>
        <v>46293</v>
      </c>
    </row>
    <row r="576">
      <c r="A576" s="1" t="s">
        <v>575</v>
      </c>
      <c r="B576" s="2">
        <f>IFERROR(__xludf.DUMMYFUNCTION("SPLIT(A576, ""   "")"),58760.0)</f>
        <v>58760</v>
      </c>
      <c r="C576" s="2">
        <f>IFERROR(__xludf.DUMMYFUNCTION("""COMPUTED_VALUE"""),48017.0)</f>
        <v>48017</v>
      </c>
    </row>
    <row r="577">
      <c r="A577" s="1" t="s">
        <v>576</v>
      </c>
      <c r="B577" s="2">
        <f>IFERROR(__xludf.DUMMYFUNCTION("SPLIT(A577, ""   "")"),46625.0)</f>
        <v>46625</v>
      </c>
      <c r="C577" s="2">
        <f>IFERROR(__xludf.DUMMYFUNCTION("""COMPUTED_VALUE"""),81450.0)</f>
        <v>81450</v>
      </c>
    </row>
    <row r="578">
      <c r="A578" s="1" t="s">
        <v>577</v>
      </c>
      <c r="B578" s="2">
        <f>IFERROR(__xludf.DUMMYFUNCTION("SPLIT(A578, ""   "")"),31014.0)</f>
        <v>31014</v>
      </c>
      <c r="C578" s="2">
        <f>IFERROR(__xludf.DUMMYFUNCTION("""COMPUTED_VALUE"""),94197.0)</f>
        <v>94197</v>
      </c>
    </row>
    <row r="579">
      <c r="A579" s="1" t="s">
        <v>578</v>
      </c>
      <c r="B579" s="2">
        <f>IFERROR(__xludf.DUMMYFUNCTION("SPLIT(A579, ""   "")"),60854.0)</f>
        <v>60854</v>
      </c>
      <c r="C579" s="2">
        <f>IFERROR(__xludf.DUMMYFUNCTION("""COMPUTED_VALUE"""),97422.0)</f>
        <v>97422</v>
      </c>
    </row>
    <row r="580">
      <c r="A580" s="1" t="s">
        <v>579</v>
      </c>
      <c r="B580" s="2">
        <f>IFERROR(__xludf.DUMMYFUNCTION("SPLIT(A580, ""   "")"),37481.0)</f>
        <v>37481</v>
      </c>
      <c r="C580" s="2">
        <f>IFERROR(__xludf.DUMMYFUNCTION("""COMPUTED_VALUE"""),81450.0)</f>
        <v>81450</v>
      </c>
    </row>
    <row r="581">
      <c r="A581" s="1" t="s">
        <v>580</v>
      </c>
      <c r="B581" s="2">
        <f>IFERROR(__xludf.DUMMYFUNCTION("SPLIT(A581, ""   "")"),49181.0)</f>
        <v>49181</v>
      </c>
      <c r="C581" s="2">
        <f>IFERROR(__xludf.DUMMYFUNCTION("""COMPUTED_VALUE"""),89542.0)</f>
        <v>89542</v>
      </c>
    </row>
    <row r="582">
      <c r="A582" s="1" t="s">
        <v>581</v>
      </c>
      <c r="B582" s="2">
        <f>IFERROR(__xludf.DUMMYFUNCTION("SPLIT(A582, ""   "")"),94558.0)</f>
        <v>94558</v>
      </c>
      <c r="C582" s="2">
        <f>IFERROR(__xludf.DUMMYFUNCTION("""COMPUTED_VALUE"""),82318.0)</f>
        <v>82318</v>
      </c>
    </row>
    <row r="583">
      <c r="A583" s="1" t="s">
        <v>582</v>
      </c>
      <c r="B583" s="2">
        <f>IFERROR(__xludf.DUMMYFUNCTION("SPLIT(A583, ""   "")"),88224.0)</f>
        <v>88224</v>
      </c>
      <c r="C583" s="2">
        <f>IFERROR(__xludf.DUMMYFUNCTION("""COMPUTED_VALUE"""),74894.0)</f>
        <v>74894</v>
      </c>
    </row>
    <row r="584">
      <c r="A584" s="1" t="s">
        <v>583</v>
      </c>
      <c r="B584" s="2">
        <f>IFERROR(__xludf.DUMMYFUNCTION("SPLIT(A584, ""   "")"),33578.0)</f>
        <v>33578</v>
      </c>
      <c r="C584" s="2">
        <f>IFERROR(__xludf.DUMMYFUNCTION("""COMPUTED_VALUE"""),38935.0)</f>
        <v>38935</v>
      </c>
    </row>
    <row r="585">
      <c r="A585" s="1" t="s">
        <v>584</v>
      </c>
      <c r="B585" s="2">
        <f>IFERROR(__xludf.DUMMYFUNCTION("SPLIT(A585, ""   "")"),17470.0)</f>
        <v>17470</v>
      </c>
      <c r="C585" s="2">
        <f>IFERROR(__xludf.DUMMYFUNCTION("""COMPUTED_VALUE"""),47295.0)</f>
        <v>47295</v>
      </c>
    </row>
    <row r="586">
      <c r="A586" s="1" t="s">
        <v>585</v>
      </c>
      <c r="B586" s="2">
        <f>IFERROR(__xludf.DUMMYFUNCTION("SPLIT(A586, ""   "")"),97321.0)</f>
        <v>97321</v>
      </c>
      <c r="C586" s="2">
        <f>IFERROR(__xludf.DUMMYFUNCTION("""COMPUTED_VALUE"""),73090.0)</f>
        <v>73090</v>
      </c>
    </row>
    <row r="587">
      <c r="A587" s="1" t="s">
        <v>586</v>
      </c>
      <c r="B587" s="2">
        <f>IFERROR(__xludf.DUMMYFUNCTION("SPLIT(A587, ""   "")"),14158.0)</f>
        <v>14158</v>
      </c>
      <c r="C587" s="2">
        <f>IFERROR(__xludf.DUMMYFUNCTION("""COMPUTED_VALUE"""),29681.0)</f>
        <v>29681</v>
      </c>
    </row>
    <row r="588">
      <c r="A588" s="1" t="s">
        <v>587</v>
      </c>
      <c r="B588" s="2">
        <f>IFERROR(__xludf.DUMMYFUNCTION("SPLIT(A588, ""   "")"),71896.0)</f>
        <v>71896</v>
      </c>
      <c r="C588" s="2">
        <f>IFERROR(__xludf.DUMMYFUNCTION("""COMPUTED_VALUE"""),90132.0)</f>
        <v>90132</v>
      </c>
    </row>
    <row r="589">
      <c r="A589" s="1" t="s">
        <v>588</v>
      </c>
      <c r="B589" s="2">
        <f>IFERROR(__xludf.DUMMYFUNCTION("SPLIT(A589, ""   "")"),37567.0)</f>
        <v>37567</v>
      </c>
      <c r="C589" s="2">
        <f>IFERROR(__xludf.DUMMYFUNCTION("""COMPUTED_VALUE"""),30968.0)</f>
        <v>30968</v>
      </c>
    </row>
    <row r="590">
      <c r="A590" s="1" t="s">
        <v>589</v>
      </c>
      <c r="B590" s="2">
        <f>IFERROR(__xludf.DUMMYFUNCTION("SPLIT(A590, ""   "")"),13543.0)</f>
        <v>13543</v>
      </c>
      <c r="C590" s="2">
        <f>IFERROR(__xludf.DUMMYFUNCTION("""COMPUTED_VALUE"""),84125.0)</f>
        <v>84125</v>
      </c>
    </row>
    <row r="591">
      <c r="A591" s="1" t="s">
        <v>590</v>
      </c>
      <c r="B591" s="2">
        <f>IFERROR(__xludf.DUMMYFUNCTION("SPLIT(A591, ""   "")"),56076.0)</f>
        <v>56076</v>
      </c>
      <c r="C591" s="2">
        <f>IFERROR(__xludf.DUMMYFUNCTION("""COMPUTED_VALUE"""),69071.0)</f>
        <v>69071</v>
      </c>
    </row>
    <row r="592">
      <c r="A592" s="1" t="s">
        <v>591</v>
      </c>
      <c r="B592" s="2">
        <f>IFERROR(__xludf.DUMMYFUNCTION("SPLIT(A592, ""   "")"),17520.0)</f>
        <v>17520</v>
      </c>
      <c r="C592" s="2">
        <f>IFERROR(__xludf.DUMMYFUNCTION("""COMPUTED_VALUE"""),97422.0)</f>
        <v>97422</v>
      </c>
    </row>
    <row r="593">
      <c r="A593" s="1" t="s">
        <v>592</v>
      </c>
      <c r="B593" s="2">
        <f>IFERROR(__xludf.DUMMYFUNCTION("SPLIT(A593, ""   "")"),13731.0)</f>
        <v>13731</v>
      </c>
      <c r="C593" s="2">
        <f>IFERROR(__xludf.DUMMYFUNCTION("""COMPUTED_VALUE"""),83298.0)</f>
        <v>83298</v>
      </c>
    </row>
    <row r="594">
      <c r="A594" s="1" t="s">
        <v>593</v>
      </c>
      <c r="B594" s="2">
        <f>IFERROR(__xludf.DUMMYFUNCTION("SPLIT(A594, ""   "")"),64073.0)</f>
        <v>64073</v>
      </c>
      <c r="C594" s="2">
        <f>IFERROR(__xludf.DUMMYFUNCTION("""COMPUTED_VALUE"""),13431.0)</f>
        <v>13431</v>
      </c>
    </row>
    <row r="595">
      <c r="A595" s="1" t="s">
        <v>594</v>
      </c>
      <c r="B595" s="2">
        <f>IFERROR(__xludf.DUMMYFUNCTION("SPLIT(A595, ""   "")"),79501.0)</f>
        <v>79501</v>
      </c>
      <c r="C595" s="2">
        <f>IFERROR(__xludf.DUMMYFUNCTION("""COMPUTED_VALUE"""),48002.0)</f>
        <v>48002</v>
      </c>
    </row>
    <row r="596">
      <c r="A596" s="1" t="s">
        <v>595</v>
      </c>
      <c r="B596" s="2">
        <f>IFERROR(__xludf.DUMMYFUNCTION("SPLIT(A596, ""   "")"),15814.0)</f>
        <v>15814</v>
      </c>
      <c r="C596" s="2">
        <f>IFERROR(__xludf.DUMMYFUNCTION("""COMPUTED_VALUE"""),81943.0)</f>
        <v>81943</v>
      </c>
    </row>
    <row r="597">
      <c r="A597" s="1" t="s">
        <v>596</v>
      </c>
      <c r="B597" s="2">
        <f>IFERROR(__xludf.DUMMYFUNCTION("SPLIT(A597, ""   "")"),22828.0)</f>
        <v>22828</v>
      </c>
      <c r="C597" s="2">
        <f>IFERROR(__xludf.DUMMYFUNCTION("""COMPUTED_VALUE"""),54359.0)</f>
        <v>54359</v>
      </c>
    </row>
    <row r="598">
      <c r="A598" s="1" t="s">
        <v>597</v>
      </c>
      <c r="B598" s="2">
        <f>IFERROR(__xludf.DUMMYFUNCTION("SPLIT(A598, ""   "")"),82055.0)</f>
        <v>82055</v>
      </c>
      <c r="C598" s="2">
        <f>IFERROR(__xludf.DUMMYFUNCTION("""COMPUTED_VALUE"""),70247.0)</f>
        <v>70247</v>
      </c>
    </row>
    <row r="599">
      <c r="A599" s="1" t="s">
        <v>598</v>
      </c>
      <c r="B599" s="2">
        <f>IFERROR(__xludf.DUMMYFUNCTION("SPLIT(A599, ""   "")"),45012.0)</f>
        <v>45012</v>
      </c>
      <c r="C599" s="2">
        <f>IFERROR(__xludf.DUMMYFUNCTION("""COMPUTED_VALUE"""),81943.0)</f>
        <v>81943</v>
      </c>
    </row>
    <row r="600">
      <c r="A600" s="1" t="s">
        <v>599</v>
      </c>
      <c r="B600" s="2">
        <f>IFERROR(__xludf.DUMMYFUNCTION("SPLIT(A600, ""   "")"),65118.0)</f>
        <v>65118</v>
      </c>
      <c r="C600" s="2">
        <f>IFERROR(__xludf.DUMMYFUNCTION("""COMPUTED_VALUE"""),34203.0)</f>
        <v>34203</v>
      </c>
    </row>
    <row r="601">
      <c r="A601" s="1" t="s">
        <v>600</v>
      </c>
      <c r="B601" s="2">
        <f>IFERROR(__xludf.DUMMYFUNCTION("SPLIT(A601, ""   "")"),27935.0)</f>
        <v>27935</v>
      </c>
      <c r="C601" s="2">
        <f>IFERROR(__xludf.DUMMYFUNCTION("""COMPUTED_VALUE"""),71093.0)</f>
        <v>71093</v>
      </c>
    </row>
    <row r="602">
      <c r="A602" s="1" t="s">
        <v>601</v>
      </c>
      <c r="B602" s="2">
        <f>IFERROR(__xludf.DUMMYFUNCTION("SPLIT(A602, ""   "")"),72534.0)</f>
        <v>72534</v>
      </c>
      <c r="C602" s="2">
        <f>IFERROR(__xludf.DUMMYFUNCTION("""COMPUTED_VALUE"""),90132.0)</f>
        <v>90132</v>
      </c>
    </row>
    <row r="603">
      <c r="A603" s="1" t="s">
        <v>602</v>
      </c>
      <c r="B603" s="2">
        <f>IFERROR(__xludf.DUMMYFUNCTION("SPLIT(A603, ""   "")"),67283.0)</f>
        <v>67283</v>
      </c>
      <c r="C603" s="2">
        <f>IFERROR(__xludf.DUMMYFUNCTION("""COMPUTED_VALUE"""),90132.0)</f>
        <v>90132</v>
      </c>
    </row>
    <row r="604">
      <c r="A604" s="1" t="s">
        <v>603</v>
      </c>
      <c r="B604" s="2">
        <f>IFERROR(__xludf.DUMMYFUNCTION("SPLIT(A604, ""   "")"),94197.0)</f>
        <v>94197</v>
      </c>
      <c r="C604" s="2">
        <f>IFERROR(__xludf.DUMMYFUNCTION("""COMPUTED_VALUE"""),96436.0)</f>
        <v>96436</v>
      </c>
    </row>
    <row r="605">
      <c r="A605" s="1" t="s">
        <v>604</v>
      </c>
      <c r="B605" s="2">
        <f>IFERROR(__xludf.DUMMYFUNCTION("SPLIT(A605, ""   "")"),11632.0)</f>
        <v>11632</v>
      </c>
      <c r="C605" s="2">
        <f>IFERROR(__xludf.DUMMYFUNCTION("""COMPUTED_VALUE"""),43603.0)</f>
        <v>43603</v>
      </c>
    </row>
    <row r="606">
      <c r="A606" s="1" t="s">
        <v>605</v>
      </c>
      <c r="B606" s="2">
        <f>IFERROR(__xludf.DUMMYFUNCTION("SPLIT(A606, ""   "")"),57374.0)</f>
        <v>57374</v>
      </c>
      <c r="C606" s="2">
        <f>IFERROR(__xludf.DUMMYFUNCTION("""COMPUTED_VALUE"""),23054.0)</f>
        <v>23054</v>
      </c>
    </row>
    <row r="607">
      <c r="A607" s="1" t="s">
        <v>606</v>
      </c>
      <c r="B607" s="2">
        <f>IFERROR(__xludf.DUMMYFUNCTION("SPLIT(A607, ""   "")"),88992.0)</f>
        <v>88992</v>
      </c>
      <c r="C607" s="2">
        <f>IFERROR(__xludf.DUMMYFUNCTION("""COMPUTED_VALUE"""),75593.0)</f>
        <v>75593</v>
      </c>
    </row>
    <row r="608">
      <c r="A608" s="1" t="s">
        <v>607</v>
      </c>
      <c r="B608" s="2">
        <f>IFERROR(__xludf.DUMMYFUNCTION("SPLIT(A608, ""   "")"),40356.0)</f>
        <v>40356</v>
      </c>
      <c r="C608" s="2">
        <f>IFERROR(__xludf.DUMMYFUNCTION("""COMPUTED_VALUE"""),22369.0)</f>
        <v>22369</v>
      </c>
    </row>
    <row r="609">
      <c r="A609" s="1" t="s">
        <v>608</v>
      </c>
      <c r="B609" s="2">
        <f>IFERROR(__xludf.DUMMYFUNCTION("SPLIT(A609, ""   "")"),55831.0)</f>
        <v>55831</v>
      </c>
      <c r="C609" s="2">
        <f>IFERROR(__xludf.DUMMYFUNCTION("""COMPUTED_VALUE"""),13431.0)</f>
        <v>13431</v>
      </c>
    </row>
    <row r="610">
      <c r="A610" s="1" t="s">
        <v>609</v>
      </c>
      <c r="B610" s="2">
        <f>IFERROR(__xludf.DUMMYFUNCTION("SPLIT(A610, ""   "")"),21812.0)</f>
        <v>21812</v>
      </c>
      <c r="C610" s="2">
        <f>IFERROR(__xludf.DUMMYFUNCTION("""COMPUTED_VALUE"""),65255.0)</f>
        <v>65255</v>
      </c>
    </row>
    <row r="611">
      <c r="A611" s="1" t="s">
        <v>610</v>
      </c>
      <c r="B611" s="2">
        <f>IFERROR(__xludf.DUMMYFUNCTION("SPLIT(A611, ""   "")"),13044.0)</f>
        <v>13044</v>
      </c>
      <c r="C611" s="2">
        <f>IFERROR(__xludf.DUMMYFUNCTION("""COMPUTED_VALUE"""),46867.0)</f>
        <v>46867</v>
      </c>
    </row>
    <row r="612">
      <c r="A612" s="1" t="s">
        <v>611</v>
      </c>
      <c r="B612" s="2">
        <f>IFERROR(__xludf.DUMMYFUNCTION("SPLIT(A612, ""   "")"),61280.0)</f>
        <v>61280</v>
      </c>
      <c r="C612" s="2">
        <f>IFERROR(__xludf.DUMMYFUNCTION("""COMPUTED_VALUE"""),28505.0)</f>
        <v>28505</v>
      </c>
    </row>
    <row r="613">
      <c r="A613" s="1" t="s">
        <v>612</v>
      </c>
      <c r="B613" s="2">
        <f>IFERROR(__xludf.DUMMYFUNCTION("SPLIT(A613, ""   "")"),93877.0)</f>
        <v>93877</v>
      </c>
      <c r="C613" s="2">
        <f>IFERROR(__xludf.DUMMYFUNCTION("""COMPUTED_VALUE"""),81976.0)</f>
        <v>81976</v>
      </c>
    </row>
    <row r="614">
      <c r="A614" s="1" t="s">
        <v>613</v>
      </c>
      <c r="B614" s="2">
        <f>IFERROR(__xludf.DUMMYFUNCTION("SPLIT(A614, ""   "")"),97018.0)</f>
        <v>97018</v>
      </c>
      <c r="C614" s="2">
        <f>IFERROR(__xludf.DUMMYFUNCTION("""COMPUTED_VALUE"""),47932.0)</f>
        <v>47932</v>
      </c>
    </row>
    <row r="615">
      <c r="A615" s="1" t="s">
        <v>614</v>
      </c>
      <c r="B615" s="2">
        <f>IFERROR(__xludf.DUMMYFUNCTION("SPLIT(A615, ""   "")"),39895.0)</f>
        <v>39895</v>
      </c>
      <c r="C615" s="2">
        <f>IFERROR(__xludf.DUMMYFUNCTION("""COMPUTED_VALUE"""),66100.0)</f>
        <v>66100</v>
      </c>
    </row>
    <row r="616">
      <c r="A616" s="1" t="s">
        <v>615</v>
      </c>
      <c r="B616" s="2">
        <f>IFERROR(__xludf.DUMMYFUNCTION("SPLIT(A616, ""   "")"),94335.0)</f>
        <v>94335</v>
      </c>
      <c r="C616" s="2">
        <f>IFERROR(__xludf.DUMMYFUNCTION("""COMPUTED_VALUE"""),13575.0)</f>
        <v>13575</v>
      </c>
    </row>
    <row r="617">
      <c r="A617" s="1" t="s">
        <v>616</v>
      </c>
      <c r="B617" s="2">
        <f>IFERROR(__xludf.DUMMYFUNCTION("SPLIT(A617, ""   "")"),43867.0)</f>
        <v>43867</v>
      </c>
      <c r="C617" s="2">
        <f>IFERROR(__xludf.DUMMYFUNCTION("""COMPUTED_VALUE"""),43722.0)</f>
        <v>43722</v>
      </c>
    </row>
    <row r="618">
      <c r="A618" s="1" t="s">
        <v>617</v>
      </c>
      <c r="B618" s="2">
        <f>IFERROR(__xludf.DUMMYFUNCTION("SPLIT(A618, ""   "")"),91800.0)</f>
        <v>91800</v>
      </c>
      <c r="C618" s="2">
        <f>IFERROR(__xludf.DUMMYFUNCTION("""COMPUTED_VALUE"""),13284.0)</f>
        <v>13284</v>
      </c>
    </row>
    <row r="619">
      <c r="A619" s="1" t="s">
        <v>618</v>
      </c>
      <c r="B619" s="2">
        <f>IFERROR(__xludf.DUMMYFUNCTION("SPLIT(A619, ""   "")"),39295.0)</f>
        <v>39295</v>
      </c>
      <c r="C619" s="2">
        <f>IFERROR(__xludf.DUMMYFUNCTION("""COMPUTED_VALUE"""),59394.0)</f>
        <v>59394</v>
      </c>
    </row>
    <row r="620">
      <c r="A620" s="1" t="s">
        <v>619</v>
      </c>
      <c r="B620" s="2">
        <f>IFERROR(__xludf.DUMMYFUNCTION("SPLIT(A620, ""   "")"),37827.0)</f>
        <v>37827</v>
      </c>
      <c r="C620" s="2">
        <f>IFERROR(__xludf.DUMMYFUNCTION("""COMPUTED_VALUE"""),91359.0)</f>
        <v>91359</v>
      </c>
    </row>
    <row r="621">
      <c r="A621" s="1" t="s">
        <v>620</v>
      </c>
      <c r="B621" s="2">
        <f>IFERROR(__xludf.DUMMYFUNCTION("SPLIT(A621, ""   "")"),43381.0)</f>
        <v>43381</v>
      </c>
      <c r="C621" s="2">
        <f>IFERROR(__xludf.DUMMYFUNCTION("""COMPUTED_VALUE"""),46913.0)</f>
        <v>46913</v>
      </c>
    </row>
    <row r="622">
      <c r="A622" s="1" t="s">
        <v>621</v>
      </c>
      <c r="B622" s="2">
        <f>IFERROR(__xludf.DUMMYFUNCTION("SPLIT(A622, ""   "")"),12882.0)</f>
        <v>12882</v>
      </c>
      <c r="C622" s="2">
        <f>IFERROR(__xludf.DUMMYFUNCTION("""COMPUTED_VALUE"""),10753.0)</f>
        <v>10753</v>
      </c>
    </row>
    <row r="623">
      <c r="A623" s="1" t="s">
        <v>622</v>
      </c>
      <c r="B623" s="2">
        <f>IFERROR(__xludf.DUMMYFUNCTION("SPLIT(A623, ""   "")"),99546.0)</f>
        <v>99546</v>
      </c>
      <c r="C623" s="2">
        <f>IFERROR(__xludf.DUMMYFUNCTION("""COMPUTED_VALUE"""),14556.0)</f>
        <v>14556</v>
      </c>
    </row>
    <row r="624">
      <c r="A624" s="1" t="s">
        <v>623</v>
      </c>
      <c r="B624" s="2">
        <f>IFERROR(__xludf.DUMMYFUNCTION("SPLIT(A624, ""   "")"),69726.0)</f>
        <v>69726</v>
      </c>
      <c r="C624" s="2">
        <f>IFERROR(__xludf.DUMMYFUNCTION("""COMPUTED_VALUE"""),83158.0)</f>
        <v>83158</v>
      </c>
    </row>
    <row r="625">
      <c r="A625" s="1" t="s">
        <v>624</v>
      </c>
      <c r="B625" s="2">
        <f>IFERROR(__xludf.DUMMYFUNCTION("SPLIT(A625, ""   "")"),92017.0)</f>
        <v>92017</v>
      </c>
      <c r="C625" s="2">
        <f>IFERROR(__xludf.DUMMYFUNCTION("""COMPUTED_VALUE"""),45758.0)</f>
        <v>45758</v>
      </c>
    </row>
    <row r="626">
      <c r="A626" s="1" t="s">
        <v>625</v>
      </c>
      <c r="B626" s="2">
        <f>IFERROR(__xludf.DUMMYFUNCTION("SPLIT(A626, ""   "")"),92576.0)</f>
        <v>92576</v>
      </c>
      <c r="C626" s="2">
        <f>IFERROR(__xludf.DUMMYFUNCTION("""COMPUTED_VALUE"""),85933.0)</f>
        <v>85933</v>
      </c>
    </row>
    <row r="627">
      <c r="A627" s="1" t="s">
        <v>626</v>
      </c>
      <c r="B627" s="2">
        <f>IFERROR(__xludf.DUMMYFUNCTION("SPLIT(A627, ""   "")"),82806.0)</f>
        <v>82806</v>
      </c>
      <c r="C627" s="2">
        <f>IFERROR(__xludf.DUMMYFUNCTION("""COMPUTED_VALUE"""),99520.0)</f>
        <v>99520</v>
      </c>
    </row>
    <row r="628">
      <c r="A628" s="1" t="s">
        <v>627</v>
      </c>
      <c r="B628" s="2">
        <f>IFERROR(__xludf.DUMMYFUNCTION("SPLIT(A628, ""   "")"),95240.0)</f>
        <v>95240</v>
      </c>
      <c r="C628" s="2">
        <f>IFERROR(__xludf.DUMMYFUNCTION("""COMPUTED_VALUE"""),16049.0)</f>
        <v>16049</v>
      </c>
    </row>
    <row r="629">
      <c r="A629" s="1" t="s">
        <v>628</v>
      </c>
      <c r="B629" s="2">
        <f>IFERROR(__xludf.DUMMYFUNCTION("SPLIT(A629, ""   "")"),73226.0)</f>
        <v>73226</v>
      </c>
      <c r="C629" s="2">
        <f>IFERROR(__xludf.DUMMYFUNCTION("""COMPUTED_VALUE"""),75691.0)</f>
        <v>75691</v>
      </c>
    </row>
    <row r="630">
      <c r="A630" s="1" t="s">
        <v>629</v>
      </c>
      <c r="B630" s="2">
        <f>IFERROR(__xludf.DUMMYFUNCTION("SPLIT(A630, ""   "")"),95399.0)</f>
        <v>95399</v>
      </c>
      <c r="C630" s="2">
        <f>IFERROR(__xludf.DUMMYFUNCTION("""COMPUTED_VALUE"""),75289.0)</f>
        <v>75289</v>
      </c>
    </row>
    <row r="631">
      <c r="A631" s="1" t="s">
        <v>630</v>
      </c>
      <c r="B631" s="2">
        <f>IFERROR(__xludf.DUMMYFUNCTION("SPLIT(A631, ""   "")"),41658.0)</f>
        <v>41658</v>
      </c>
      <c r="C631" s="2">
        <f>IFERROR(__xludf.DUMMYFUNCTION("""COMPUTED_VALUE"""),13284.0)</f>
        <v>13284</v>
      </c>
    </row>
    <row r="632">
      <c r="A632" s="1" t="s">
        <v>631</v>
      </c>
      <c r="B632" s="2">
        <f>IFERROR(__xludf.DUMMYFUNCTION("SPLIT(A632, ""   "")"),32251.0)</f>
        <v>32251</v>
      </c>
      <c r="C632" s="2">
        <f>IFERROR(__xludf.DUMMYFUNCTION("""COMPUTED_VALUE"""),72477.0)</f>
        <v>72477</v>
      </c>
    </row>
    <row r="633">
      <c r="A633" s="1" t="s">
        <v>632</v>
      </c>
      <c r="B633" s="2">
        <f>IFERROR(__xludf.DUMMYFUNCTION("SPLIT(A633, ""   "")"),21150.0)</f>
        <v>21150</v>
      </c>
      <c r="C633" s="2">
        <f>IFERROR(__xludf.DUMMYFUNCTION("""COMPUTED_VALUE"""),81976.0)</f>
        <v>81976</v>
      </c>
    </row>
    <row r="634">
      <c r="A634" s="1" t="s">
        <v>633</v>
      </c>
      <c r="B634" s="2">
        <f>IFERROR(__xludf.DUMMYFUNCTION("SPLIT(A634, ""   "")"),25532.0)</f>
        <v>25532</v>
      </c>
      <c r="C634" s="2">
        <f>IFERROR(__xludf.DUMMYFUNCTION("""COMPUTED_VALUE"""),89542.0)</f>
        <v>89542</v>
      </c>
    </row>
    <row r="635">
      <c r="A635" s="1" t="s">
        <v>634</v>
      </c>
      <c r="B635" s="2">
        <f>IFERROR(__xludf.DUMMYFUNCTION("SPLIT(A635, ""   "")"),68624.0)</f>
        <v>68624</v>
      </c>
      <c r="C635" s="2">
        <f>IFERROR(__xludf.DUMMYFUNCTION("""COMPUTED_VALUE"""),43603.0)</f>
        <v>43603</v>
      </c>
    </row>
    <row r="636">
      <c r="A636" s="1" t="s">
        <v>635</v>
      </c>
      <c r="B636" s="2">
        <f>IFERROR(__xludf.DUMMYFUNCTION("SPLIT(A636, ""   "")"),99988.0)</f>
        <v>99988</v>
      </c>
      <c r="C636" s="2">
        <f>IFERROR(__xludf.DUMMYFUNCTION("""COMPUTED_VALUE"""),47405.0)</f>
        <v>47405</v>
      </c>
    </row>
    <row r="637">
      <c r="A637" s="1" t="s">
        <v>636</v>
      </c>
      <c r="B637" s="2">
        <f>IFERROR(__xludf.DUMMYFUNCTION("SPLIT(A637, ""   "")"),28545.0)</f>
        <v>28545</v>
      </c>
      <c r="C637" s="2">
        <f>IFERROR(__xludf.DUMMYFUNCTION("""COMPUTED_VALUE"""),73762.0)</f>
        <v>73762</v>
      </c>
    </row>
    <row r="638">
      <c r="A638" s="1" t="s">
        <v>637</v>
      </c>
      <c r="B638" s="2">
        <f>IFERROR(__xludf.DUMMYFUNCTION("SPLIT(A638, ""   "")"),47911.0)</f>
        <v>47911</v>
      </c>
      <c r="C638" s="2">
        <f>IFERROR(__xludf.DUMMYFUNCTION("""COMPUTED_VALUE"""),14241.0)</f>
        <v>14241</v>
      </c>
    </row>
    <row r="639">
      <c r="A639" s="1" t="s">
        <v>638</v>
      </c>
      <c r="B639" s="2">
        <f>IFERROR(__xludf.DUMMYFUNCTION("SPLIT(A639, ""   "")"),10006.0)</f>
        <v>10006</v>
      </c>
      <c r="C639" s="2">
        <f>IFERROR(__xludf.DUMMYFUNCTION("""COMPUTED_VALUE"""),45084.0)</f>
        <v>45084</v>
      </c>
    </row>
    <row r="640">
      <c r="A640" s="1" t="s">
        <v>639</v>
      </c>
      <c r="B640" s="2">
        <f>IFERROR(__xludf.DUMMYFUNCTION("SPLIT(A640, ""   "")"),70869.0)</f>
        <v>70869</v>
      </c>
      <c r="C640" s="2">
        <f>IFERROR(__xludf.DUMMYFUNCTION("""COMPUTED_VALUE"""),97422.0)</f>
        <v>97422</v>
      </c>
    </row>
    <row r="641">
      <c r="A641" s="1" t="s">
        <v>640</v>
      </c>
      <c r="B641" s="2">
        <f>IFERROR(__xludf.DUMMYFUNCTION("SPLIT(A641, ""   "")"),76635.0)</f>
        <v>76635</v>
      </c>
      <c r="C641" s="2">
        <f>IFERROR(__xludf.DUMMYFUNCTION("""COMPUTED_VALUE"""),17299.0)</f>
        <v>17299</v>
      </c>
    </row>
    <row r="642">
      <c r="A642" s="1" t="s">
        <v>641</v>
      </c>
      <c r="B642" s="2">
        <f>IFERROR(__xludf.DUMMYFUNCTION("SPLIT(A642, ""   "")"),74980.0)</f>
        <v>74980</v>
      </c>
      <c r="C642" s="2">
        <f>IFERROR(__xludf.DUMMYFUNCTION("""COMPUTED_VALUE"""),16768.0)</f>
        <v>16768</v>
      </c>
    </row>
    <row r="643">
      <c r="A643" s="1" t="s">
        <v>642</v>
      </c>
      <c r="B643" s="2">
        <f>IFERROR(__xludf.DUMMYFUNCTION("SPLIT(A643, ""   "")"),29665.0)</f>
        <v>29665</v>
      </c>
      <c r="C643" s="2">
        <f>IFERROR(__xludf.DUMMYFUNCTION("""COMPUTED_VALUE"""),32846.0)</f>
        <v>32846</v>
      </c>
    </row>
    <row r="644">
      <c r="A644" s="1" t="s">
        <v>643</v>
      </c>
      <c r="B644" s="2">
        <f>IFERROR(__xludf.DUMMYFUNCTION("SPLIT(A644, ""   "")"),22260.0)</f>
        <v>22260</v>
      </c>
      <c r="C644" s="2">
        <f>IFERROR(__xludf.DUMMYFUNCTION("""COMPUTED_VALUE"""),13284.0)</f>
        <v>13284</v>
      </c>
    </row>
    <row r="645">
      <c r="A645" s="1" t="s">
        <v>644</v>
      </c>
      <c r="B645" s="2">
        <f>IFERROR(__xludf.DUMMYFUNCTION("SPLIT(A645, ""   "")"),83589.0)</f>
        <v>83589</v>
      </c>
      <c r="C645" s="2">
        <f>IFERROR(__xludf.DUMMYFUNCTION("""COMPUTED_VALUE"""),16768.0)</f>
        <v>16768</v>
      </c>
    </row>
    <row r="646">
      <c r="A646" s="1" t="s">
        <v>645</v>
      </c>
      <c r="B646" s="2">
        <f>IFERROR(__xludf.DUMMYFUNCTION("SPLIT(A646, ""   "")"),12297.0)</f>
        <v>12297</v>
      </c>
      <c r="C646" s="2">
        <f>IFERROR(__xludf.DUMMYFUNCTION("""COMPUTED_VALUE"""),43603.0)</f>
        <v>43603</v>
      </c>
    </row>
    <row r="647">
      <c r="A647" s="1" t="s">
        <v>646</v>
      </c>
      <c r="B647" s="2">
        <f>IFERROR(__xludf.DUMMYFUNCTION("SPLIT(A647, ""   "")"),94460.0)</f>
        <v>94460</v>
      </c>
      <c r="C647" s="2">
        <f>IFERROR(__xludf.DUMMYFUNCTION("""COMPUTED_VALUE"""),30815.0)</f>
        <v>30815</v>
      </c>
    </row>
    <row r="648">
      <c r="A648" s="1" t="s">
        <v>647</v>
      </c>
      <c r="B648" s="2">
        <f>IFERROR(__xludf.DUMMYFUNCTION("SPLIT(A648, ""   "")"),14367.0)</f>
        <v>14367</v>
      </c>
      <c r="C648" s="2">
        <f>IFERROR(__xludf.DUMMYFUNCTION("""COMPUTED_VALUE"""),74187.0)</f>
        <v>74187</v>
      </c>
    </row>
    <row r="649">
      <c r="A649" s="1" t="s">
        <v>648</v>
      </c>
      <c r="B649" s="2">
        <f>IFERROR(__xludf.DUMMYFUNCTION("SPLIT(A649, ""   "")"),48459.0)</f>
        <v>48459</v>
      </c>
      <c r="C649" s="2">
        <f>IFERROR(__xludf.DUMMYFUNCTION("""COMPUTED_VALUE"""),78588.0)</f>
        <v>78588</v>
      </c>
    </row>
    <row r="650">
      <c r="A650" s="1" t="s">
        <v>649</v>
      </c>
      <c r="B650" s="2">
        <f>IFERROR(__xludf.DUMMYFUNCTION("SPLIT(A650, ""   "")"),48094.0)</f>
        <v>48094</v>
      </c>
      <c r="C650" s="2">
        <f>IFERROR(__xludf.DUMMYFUNCTION("""COMPUTED_VALUE"""),14916.0)</f>
        <v>14916</v>
      </c>
    </row>
    <row r="651">
      <c r="A651" s="1" t="s">
        <v>650</v>
      </c>
      <c r="B651" s="2">
        <f>IFERROR(__xludf.DUMMYFUNCTION("SPLIT(A651, ""   "")"),64554.0)</f>
        <v>64554</v>
      </c>
      <c r="C651" s="2">
        <f>IFERROR(__xludf.DUMMYFUNCTION("""COMPUTED_VALUE"""),34585.0)</f>
        <v>34585</v>
      </c>
    </row>
    <row r="652">
      <c r="A652" s="1" t="s">
        <v>651</v>
      </c>
      <c r="B652" s="2">
        <f>IFERROR(__xludf.DUMMYFUNCTION("SPLIT(A652, ""   "")"),40966.0)</f>
        <v>40966</v>
      </c>
      <c r="C652" s="2">
        <f>IFERROR(__xludf.DUMMYFUNCTION("""COMPUTED_VALUE"""),15981.0)</f>
        <v>15981</v>
      </c>
    </row>
    <row r="653">
      <c r="A653" s="1" t="s">
        <v>652</v>
      </c>
      <c r="B653" s="2">
        <f>IFERROR(__xludf.DUMMYFUNCTION("SPLIT(A653, ""   "")"),55992.0)</f>
        <v>55992</v>
      </c>
      <c r="C653" s="2">
        <f>IFERROR(__xludf.DUMMYFUNCTION("""COMPUTED_VALUE"""),68759.0)</f>
        <v>68759</v>
      </c>
    </row>
    <row r="654">
      <c r="A654" s="1" t="s">
        <v>653</v>
      </c>
      <c r="B654" s="2">
        <f>IFERROR(__xludf.DUMMYFUNCTION("SPLIT(A654, ""   "")"),56286.0)</f>
        <v>56286</v>
      </c>
      <c r="C654" s="2">
        <f>IFERROR(__xludf.DUMMYFUNCTION("""COMPUTED_VALUE"""),64836.0)</f>
        <v>64836</v>
      </c>
    </row>
    <row r="655">
      <c r="A655" s="1" t="s">
        <v>654</v>
      </c>
      <c r="B655" s="2">
        <f>IFERROR(__xludf.DUMMYFUNCTION("SPLIT(A655, ""   "")"),91359.0)</f>
        <v>91359</v>
      </c>
      <c r="C655" s="2">
        <f>IFERROR(__xludf.DUMMYFUNCTION("""COMPUTED_VALUE"""),58182.0)</f>
        <v>58182</v>
      </c>
    </row>
    <row r="656">
      <c r="A656" s="1" t="s">
        <v>655</v>
      </c>
      <c r="B656" s="2">
        <f>IFERROR(__xludf.DUMMYFUNCTION("SPLIT(A656, ""   "")"),37712.0)</f>
        <v>37712</v>
      </c>
      <c r="C656" s="2">
        <f>IFERROR(__xludf.DUMMYFUNCTION("""COMPUTED_VALUE"""),46867.0)</f>
        <v>46867</v>
      </c>
    </row>
    <row r="657">
      <c r="A657" s="1" t="s">
        <v>656</v>
      </c>
      <c r="B657" s="2">
        <f>IFERROR(__xludf.DUMMYFUNCTION("SPLIT(A657, ""   "")"),10002.0)</f>
        <v>10002</v>
      </c>
      <c r="C657" s="2">
        <f>IFERROR(__xludf.DUMMYFUNCTION("""COMPUTED_VALUE"""),27220.0)</f>
        <v>27220</v>
      </c>
    </row>
    <row r="658">
      <c r="A658" s="1" t="s">
        <v>657</v>
      </c>
      <c r="B658" s="2">
        <f>IFERROR(__xludf.DUMMYFUNCTION("SPLIT(A658, ""   "")"),35390.0)</f>
        <v>35390</v>
      </c>
      <c r="C658" s="2">
        <f>IFERROR(__xludf.DUMMYFUNCTION("""COMPUTED_VALUE"""),51119.0)</f>
        <v>51119</v>
      </c>
    </row>
    <row r="659">
      <c r="A659" s="1" t="s">
        <v>658</v>
      </c>
      <c r="B659" s="2">
        <f>IFERROR(__xludf.DUMMYFUNCTION("SPLIT(A659, ""   "")"),79851.0)</f>
        <v>79851</v>
      </c>
      <c r="C659" s="2">
        <f>IFERROR(__xludf.DUMMYFUNCTION("""COMPUTED_VALUE"""),27599.0)</f>
        <v>27599</v>
      </c>
    </row>
    <row r="660">
      <c r="A660" s="1" t="s">
        <v>659</v>
      </c>
      <c r="B660" s="2">
        <f>IFERROR(__xludf.DUMMYFUNCTION("SPLIT(A660, ""   "")"),28003.0)</f>
        <v>28003</v>
      </c>
      <c r="C660" s="2">
        <f>IFERROR(__xludf.DUMMYFUNCTION("""COMPUTED_VALUE"""),29681.0)</f>
        <v>29681</v>
      </c>
    </row>
    <row r="661">
      <c r="A661" s="1" t="s">
        <v>660</v>
      </c>
      <c r="B661" s="2">
        <f>IFERROR(__xludf.DUMMYFUNCTION("SPLIT(A661, ""   "")"),11126.0)</f>
        <v>11126</v>
      </c>
      <c r="C661" s="2">
        <f>IFERROR(__xludf.DUMMYFUNCTION("""COMPUTED_VALUE"""),81943.0)</f>
        <v>81943</v>
      </c>
    </row>
    <row r="662">
      <c r="A662" s="1" t="s">
        <v>661</v>
      </c>
      <c r="B662" s="2">
        <f>IFERROR(__xludf.DUMMYFUNCTION("SPLIT(A662, ""   "")"),77889.0)</f>
        <v>77889</v>
      </c>
      <c r="C662" s="2">
        <f>IFERROR(__xludf.DUMMYFUNCTION("""COMPUTED_VALUE"""),56829.0)</f>
        <v>56829</v>
      </c>
    </row>
    <row r="663">
      <c r="A663" s="1" t="s">
        <v>662</v>
      </c>
      <c r="B663" s="2">
        <f>IFERROR(__xludf.DUMMYFUNCTION("SPLIT(A663, ""   "")"),21290.0)</f>
        <v>21290</v>
      </c>
      <c r="C663" s="2">
        <f>IFERROR(__xludf.DUMMYFUNCTION("""COMPUTED_VALUE"""),65255.0)</f>
        <v>65255</v>
      </c>
    </row>
    <row r="664">
      <c r="A664" s="1" t="s">
        <v>663</v>
      </c>
      <c r="B664" s="2">
        <f>IFERROR(__xludf.DUMMYFUNCTION("SPLIT(A664, ""   "")"),12281.0)</f>
        <v>12281</v>
      </c>
      <c r="C664" s="2">
        <f>IFERROR(__xludf.DUMMYFUNCTION("""COMPUTED_VALUE"""),42665.0)</f>
        <v>42665</v>
      </c>
    </row>
    <row r="665">
      <c r="A665" s="1" t="s">
        <v>664</v>
      </c>
      <c r="B665" s="2">
        <f>IFERROR(__xludf.DUMMYFUNCTION("SPLIT(A665, ""   "")"),58526.0)</f>
        <v>58526</v>
      </c>
      <c r="C665" s="2">
        <f>IFERROR(__xludf.DUMMYFUNCTION("""COMPUTED_VALUE"""),23054.0)</f>
        <v>23054</v>
      </c>
    </row>
    <row r="666">
      <c r="A666" s="1" t="s">
        <v>665</v>
      </c>
      <c r="B666" s="2">
        <f>IFERROR(__xludf.DUMMYFUNCTION("SPLIT(A666, ""   "")"),96441.0)</f>
        <v>96441</v>
      </c>
      <c r="C666" s="2">
        <f>IFERROR(__xludf.DUMMYFUNCTION("""COMPUTED_VALUE"""),43603.0)</f>
        <v>43603</v>
      </c>
    </row>
    <row r="667">
      <c r="A667" s="1" t="s">
        <v>666</v>
      </c>
      <c r="B667" s="2">
        <f>IFERROR(__xludf.DUMMYFUNCTION("SPLIT(A667, ""   "")"),32713.0)</f>
        <v>32713</v>
      </c>
      <c r="C667" s="2">
        <f>IFERROR(__xludf.DUMMYFUNCTION("""COMPUTED_VALUE"""),24189.0)</f>
        <v>24189</v>
      </c>
    </row>
    <row r="668">
      <c r="A668" s="1" t="s">
        <v>667</v>
      </c>
      <c r="B668" s="2">
        <f>IFERROR(__xludf.DUMMYFUNCTION("SPLIT(A668, ""   "")"),11803.0)</f>
        <v>11803</v>
      </c>
      <c r="C668" s="2">
        <f>IFERROR(__xludf.DUMMYFUNCTION("""COMPUTED_VALUE"""),69829.0)</f>
        <v>69829</v>
      </c>
    </row>
    <row r="669">
      <c r="A669" s="1" t="s">
        <v>668</v>
      </c>
      <c r="B669" s="2">
        <f>IFERROR(__xludf.DUMMYFUNCTION("SPLIT(A669, ""   "")"),15808.0)</f>
        <v>15808</v>
      </c>
      <c r="C669" s="2">
        <f>IFERROR(__xludf.DUMMYFUNCTION("""COMPUTED_VALUE"""),15511.0)</f>
        <v>15511</v>
      </c>
    </row>
    <row r="670">
      <c r="A670" s="1" t="s">
        <v>669</v>
      </c>
      <c r="B670" s="2">
        <f>IFERROR(__xludf.DUMMYFUNCTION("SPLIT(A670, ""   "")"),87150.0)</f>
        <v>87150</v>
      </c>
      <c r="C670" s="2">
        <f>IFERROR(__xludf.DUMMYFUNCTION("""COMPUTED_VALUE"""),87399.0)</f>
        <v>87399</v>
      </c>
    </row>
    <row r="671">
      <c r="A671" s="1" t="s">
        <v>670</v>
      </c>
      <c r="B671" s="2">
        <f>IFERROR(__xludf.DUMMYFUNCTION("SPLIT(A671, ""   "")"),61028.0)</f>
        <v>61028</v>
      </c>
      <c r="C671" s="2">
        <f>IFERROR(__xludf.DUMMYFUNCTION("""COMPUTED_VALUE"""),69071.0)</f>
        <v>69071</v>
      </c>
    </row>
    <row r="672">
      <c r="A672" s="1" t="s">
        <v>671</v>
      </c>
      <c r="B672" s="2">
        <f>IFERROR(__xludf.DUMMYFUNCTION("SPLIT(A672, ""   "")"),43603.0)</f>
        <v>43603</v>
      </c>
      <c r="C672" s="2">
        <f>IFERROR(__xludf.DUMMYFUNCTION("""COMPUTED_VALUE"""),18973.0)</f>
        <v>18973</v>
      </c>
    </row>
    <row r="673">
      <c r="A673" s="1" t="s">
        <v>672</v>
      </c>
      <c r="B673" s="2">
        <f>IFERROR(__xludf.DUMMYFUNCTION("SPLIT(A673, ""   "")"),49827.0)</f>
        <v>49827</v>
      </c>
      <c r="C673" s="2">
        <f>IFERROR(__xludf.DUMMYFUNCTION("""COMPUTED_VALUE"""),13284.0)</f>
        <v>13284</v>
      </c>
    </row>
    <row r="674">
      <c r="A674" s="1" t="s">
        <v>673</v>
      </c>
      <c r="B674" s="2">
        <f>IFERROR(__xludf.DUMMYFUNCTION("SPLIT(A674, ""   "")"),79374.0)</f>
        <v>79374</v>
      </c>
      <c r="C674" s="2">
        <f>IFERROR(__xludf.DUMMYFUNCTION("""COMPUTED_VALUE"""),17299.0)</f>
        <v>17299</v>
      </c>
    </row>
    <row r="675">
      <c r="A675" s="1" t="s">
        <v>674</v>
      </c>
      <c r="B675" s="2">
        <f>IFERROR(__xludf.DUMMYFUNCTION("SPLIT(A675, ""   "")"),63980.0)</f>
        <v>63980</v>
      </c>
      <c r="C675" s="2">
        <f>IFERROR(__xludf.DUMMYFUNCTION("""COMPUTED_VALUE"""),46293.0)</f>
        <v>46293</v>
      </c>
    </row>
    <row r="676">
      <c r="A676" s="1" t="s">
        <v>675</v>
      </c>
      <c r="B676" s="2">
        <f>IFERROR(__xludf.DUMMYFUNCTION("SPLIT(A676, ""   "")"),35321.0)</f>
        <v>35321</v>
      </c>
      <c r="C676" s="2">
        <f>IFERROR(__xludf.DUMMYFUNCTION("""COMPUTED_VALUE"""),91359.0)</f>
        <v>91359</v>
      </c>
    </row>
    <row r="677">
      <c r="A677" s="1" t="s">
        <v>676</v>
      </c>
      <c r="B677" s="2">
        <f>IFERROR(__xludf.DUMMYFUNCTION("SPLIT(A677, ""   "")"),63092.0)</f>
        <v>63092</v>
      </c>
      <c r="C677" s="2">
        <f>IFERROR(__xludf.DUMMYFUNCTION("""COMPUTED_VALUE"""),77019.0)</f>
        <v>77019</v>
      </c>
    </row>
    <row r="678">
      <c r="A678" s="1" t="s">
        <v>677</v>
      </c>
      <c r="B678" s="2">
        <f>IFERROR(__xludf.DUMMYFUNCTION("SPLIT(A678, ""   "")"),93950.0)</f>
        <v>93950</v>
      </c>
      <c r="C678" s="2">
        <f>IFERROR(__xludf.DUMMYFUNCTION("""COMPUTED_VALUE"""),81943.0)</f>
        <v>81943</v>
      </c>
    </row>
    <row r="679">
      <c r="A679" s="1" t="s">
        <v>678</v>
      </c>
      <c r="B679" s="2">
        <f>IFERROR(__xludf.DUMMYFUNCTION("SPLIT(A679, ""   "")"),61348.0)</f>
        <v>61348</v>
      </c>
      <c r="C679" s="2">
        <f>IFERROR(__xludf.DUMMYFUNCTION("""COMPUTED_VALUE"""),98676.0)</f>
        <v>98676</v>
      </c>
    </row>
    <row r="680">
      <c r="A680" s="1" t="s">
        <v>679</v>
      </c>
      <c r="B680" s="2">
        <f>IFERROR(__xludf.DUMMYFUNCTION("SPLIT(A680, ""   "")"),67412.0)</f>
        <v>67412</v>
      </c>
      <c r="C680" s="2">
        <f>IFERROR(__xludf.DUMMYFUNCTION("""COMPUTED_VALUE"""),26112.0)</f>
        <v>26112</v>
      </c>
    </row>
    <row r="681">
      <c r="A681" s="1" t="s">
        <v>680</v>
      </c>
      <c r="B681" s="2">
        <f>IFERROR(__xludf.DUMMYFUNCTION("SPLIT(A681, ""   "")"),88625.0)</f>
        <v>88625</v>
      </c>
      <c r="C681" s="2">
        <f>IFERROR(__xludf.DUMMYFUNCTION("""COMPUTED_VALUE"""),61556.0)</f>
        <v>61556</v>
      </c>
    </row>
    <row r="682">
      <c r="A682" s="1" t="s">
        <v>681</v>
      </c>
      <c r="B682" s="2">
        <f>IFERROR(__xludf.DUMMYFUNCTION("SPLIT(A682, ""   "")"),82756.0)</f>
        <v>82756</v>
      </c>
      <c r="C682" s="2">
        <f>IFERROR(__xludf.DUMMYFUNCTION("""COMPUTED_VALUE"""),46867.0)</f>
        <v>46867</v>
      </c>
    </row>
    <row r="683">
      <c r="A683" s="1" t="s">
        <v>682</v>
      </c>
      <c r="B683" s="2">
        <f>IFERROR(__xludf.DUMMYFUNCTION("SPLIT(A683, ""   "")"),61980.0)</f>
        <v>61980</v>
      </c>
      <c r="C683" s="2">
        <f>IFERROR(__xludf.DUMMYFUNCTION("""COMPUTED_VALUE"""),51275.0)</f>
        <v>51275</v>
      </c>
    </row>
    <row r="684">
      <c r="A684" s="1" t="s">
        <v>683</v>
      </c>
      <c r="B684" s="2">
        <f>IFERROR(__xludf.DUMMYFUNCTION("SPLIT(A684, ""   "")"),33183.0)</f>
        <v>33183</v>
      </c>
      <c r="C684" s="2">
        <f>IFERROR(__xludf.DUMMYFUNCTION("""COMPUTED_VALUE"""),15153.0)</f>
        <v>15153</v>
      </c>
    </row>
    <row r="685">
      <c r="A685" s="1" t="s">
        <v>684</v>
      </c>
      <c r="B685" s="2">
        <f>IFERROR(__xludf.DUMMYFUNCTION("SPLIT(A685, ""   "")"),82717.0)</f>
        <v>82717</v>
      </c>
      <c r="C685" s="2">
        <f>IFERROR(__xludf.DUMMYFUNCTION("""COMPUTED_VALUE"""),54552.0)</f>
        <v>54552</v>
      </c>
    </row>
    <row r="686">
      <c r="A686" s="1" t="s">
        <v>685</v>
      </c>
      <c r="B686" s="2">
        <f>IFERROR(__xludf.DUMMYFUNCTION("SPLIT(A686, ""   "")"),10272.0)</f>
        <v>10272</v>
      </c>
      <c r="C686" s="2">
        <f>IFERROR(__xludf.DUMMYFUNCTION("""COMPUTED_VALUE"""),69791.0)</f>
        <v>69791</v>
      </c>
    </row>
    <row r="687">
      <c r="A687" s="1" t="s">
        <v>686</v>
      </c>
      <c r="B687" s="2">
        <f>IFERROR(__xludf.DUMMYFUNCTION("SPLIT(A687, ""   "")"),90197.0)</f>
        <v>90197</v>
      </c>
      <c r="C687" s="2">
        <f>IFERROR(__xludf.DUMMYFUNCTION("""COMPUTED_VALUE"""),85585.0)</f>
        <v>85585</v>
      </c>
    </row>
    <row r="688">
      <c r="A688" s="1" t="s">
        <v>687</v>
      </c>
      <c r="B688" s="2">
        <f>IFERROR(__xludf.DUMMYFUNCTION("SPLIT(A688, ""   "")"),66042.0)</f>
        <v>66042</v>
      </c>
      <c r="C688" s="2">
        <f>IFERROR(__xludf.DUMMYFUNCTION("""COMPUTED_VALUE"""),81450.0)</f>
        <v>81450</v>
      </c>
    </row>
    <row r="689">
      <c r="A689" s="1" t="s">
        <v>688</v>
      </c>
      <c r="B689" s="2">
        <f>IFERROR(__xludf.DUMMYFUNCTION("SPLIT(A689, ""   "")"),87499.0)</f>
        <v>87499</v>
      </c>
      <c r="C689" s="2">
        <f>IFERROR(__xludf.DUMMYFUNCTION("""COMPUTED_VALUE"""),55031.0)</f>
        <v>55031</v>
      </c>
    </row>
    <row r="690">
      <c r="A690" s="1" t="s">
        <v>689</v>
      </c>
      <c r="B690" s="2">
        <f>IFERROR(__xludf.DUMMYFUNCTION("SPLIT(A690, ""   "")"),22891.0)</f>
        <v>22891</v>
      </c>
      <c r="C690" s="2">
        <f>IFERROR(__xludf.DUMMYFUNCTION("""COMPUTED_VALUE"""),59921.0)</f>
        <v>59921</v>
      </c>
    </row>
    <row r="691">
      <c r="A691" s="1" t="s">
        <v>690</v>
      </c>
      <c r="B691" s="2">
        <f>IFERROR(__xludf.DUMMYFUNCTION("SPLIT(A691, ""   "")"),19636.0)</f>
        <v>19636</v>
      </c>
      <c r="C691" s="2">
        <f>IFERROR(__xludf.DUMMYFUNCTION("""COMPUTED_VALUE"""),87817.0)</f>
        <v>87817</v>
      </c>
    </row>
    <row r="692">
      <c r="A692" s="1" t="s">
        <v>691</v>
      </c>
      <c r="B692" s="2">
        <f>IFERROR(__xludf.DUMMYFUNCTION("SPLIT(A692, ""   "")"),14035.0)</f>
        <v>14035</v>
      </c>
      <c r="C692" s="2">
        <f>IFERROR(__xludf.DUMMYFUNCTION("""COMPUTED_VALUE"""),89514.0)</f>
        <v>89514</v>
      </c>
    </row>
    <row r="693">
      <c r="A693" s="1" t="s">
        <v>692</v>
      </c>
      <c r="B693" s="2">
        <f>IFERROR(__xludf.DUMMYFUNCTION("SPLIT(A693, ""   "")"),44978.0)</f>
        <v>44978</v>
      </c>
      <c r="C693" s="2">
        <f>IFERROR(__xludf.DUMMYFUNCTION("""COMPUTED_VALUE"""),72496.0)</f>
        <v>72496</v>
      </c>
    </row>
    <row r="694">
      <c r="A694" s="1" t="s">
        <v>693</v>
      </c>
      <c r="B694" s="2">
        <f>IFERROR(__xludf.DUMMYFUNCTION("SPLIT(A694, ""   "")"),66453.0)</f>
        <v>66453</v>
      </c>
      <c r="C694" s="2">
        <f>IFERROR(__xludf.DUMMYFUNCTION("""COMPUTED_VALUE"""),83959.0)</f>
        <v>83959</v>
      </c>
    </row>
    <row r="695">
      <c r="A695" s="1" t="s">
        <v>694</v>
      </c>
      <c r="B695" s="2">
        <f>IFERROR(__xludf.DUMMYFUNCTION("SPLIT(A695, ""   "")"),35532.0)</f>
        <v>35532</v>
      </c>
      <c r="C695" s="2">
        <f>IFERROR(__xludf.DUMMYFUNCTION("""COMPUTED_VALUE"""),21026.0)</f>
        <v>21026</v>
      </c>
    </row>
    <row r="696">
      <c r="A696" s="1" t="s">
        <v>695</v>
      </c>
      <c r="B696" s="2">
        <f>IFERROR(__xludf.DUMMYFUNCTION("SPLIT(A696, ""   "")"),90326.0)</f>
        <v>90326</v>
      </c>
      <c r="C696" s="2">
        <f>IFERROR(__xludf.DUMMYFUNCTION("""COMPUTED_VALUE"""),76422.0)</f>
        <v>76422</v>
      </c>
    </row>
    <row r="697">
      <c r="A697" s="1" t="s">
        <v>696</v>
      </c>
      <c r="B697" s="2">
        <f>IFERROR(__xludf.DUMMYFUNCTION("SPLIT(A697, ""   "")"),45538.0)</f>
        <v>45538</v>
      </c>
      <c r="C697" s="2">
        <f>IFERROR(__xludf.DUMMYFUNCTION("""COMPUTED_VALUE"""),14916.0)</f>
        <v>14916</v>
      </c>
    </row>
    <row r="698">
      <c r="A698" s="1" t="s">
        <v>697</v>
      </c>
      <c r="B698" s="2">
        <f>IFERROR(__xludf.DUMMYFUNCTION("SPLIT(A698, ""   "")"),58391.0)</f>
        <v>58391</v>
      </c>
      <c r="C698" s="2">
        <f>IFERROR(__xludf.DUMMYFUNCTION("""COMPUTED_VALUE"""),45699.0)</f>
        <v>45699</v>
      </c>
    </row>
    <row r="699">
      <c r="A699" s="1" t="s">
        <v>698</v>
      </c>
      <c r="B699" s="2">
        <f>IFERROR(__xludf.DUMMYFUNCTION("SPLIT(A699, ""   "")"),68240.0)</f>
        <v>68240</v>
      </c>
      <c r="C699" s="2">
        <f>IFERROR(__xludf.DUMMYFUNCTION("""COMPUTED_VALUE"""),23054.0)</f>
        <v>23054</v>
      </c>
    </row>
    <row r="700">
      <c r="A700" s="1" t="s">
        <v>699</v>
      </c>
      <c r="B700" s="2">
        <f>IFERROR(__xludf.DUMMYFUNCTION("SPLIT(A700, ""   "")"),17327.0)</f>
        <v>17327</v>
      </c>
      <c r="C700" s="2">
        <f>IFERROR(__xludf.DUMMYFUNCTION("""COMPUTED_VALUE"""),17309.0)</f>
        <v>17309</v>
      </c>
    </row>
    <row r="701">
      <c r="A701" s="1" t="s">
        <v>700</v>
      </c>
      <c r="B701" s="2">
        <f>IFERROR(__xludf.DUMMYFUNCTION("SPLIT(A701, ""   "")"),54811.0)</f>
        <v>54811</v>
      </c>
      <c r="C701" s="2">
        <f>IFERROR(__xludf.DUMMYFUNCTION("""COMPUTED_VALUE"""),36357.0)</f>
        <v>36357</v>
      </c>
    </row>
    <row r="702">
      <c r="A702" s="1" t="s">
        <v>701</v>
      </c>
      <c r="B702" s="2">
        <f>IFERROR(__xludf.DUMMYFUNCTION("SPLIT(A702, ""   "")"),29411.0)</f>
        <v>29411</v>
      </c>
      <c r="C702" s="2">
        <f>IFERROR(__xludf.DUMMYFUNCTION("""COMPUTED_VALUE"""),13575.0)</f>
        <v>13575</v>
      </c>
    </row>
    <row r="703">
      <c r="A703" s="1" t="s">
        <v>702</v>
      </c>
      <c r="B703" s="2">
        <f>IFERROR(__xludf.DUMMYFUNCTION("SPLIT(A703, ""   "")"),19772.0)</f>
        <v>19772</v>
      </c>
      <c r="C703" s="2">
        <f>IFERROR(__xludf.DUMMYFUNCTION("""COMPUTED_VALUE"""),20557.0)</f>
        <v>20557</v>
      </c>
    </row>
    <row r="704">
      <c r="A704" s="1" t="s">
        <v>703</v>
      </c>
      <c r="B704" s="2">
        <f>IFERROR(__xludf.DUMMYFUNCTION("SPLIT(A704, ""   "")"),55843.0)</f>
        <v>55843</v>
      </c>
      <c r="C704" s="2">
        <f>IFERROR(__xludf.DUMMYFUNCTION("""COMPUTED_VALUE"""),19650.0)</f>
        <v>19650</v>
      </c>
    </row>
    <row r="705">
      <c r="A705" s="1" t="s">
        <v>704</v>
      </c>
      <c r="B705" s="2">
        <f>IFERROR(__xludf.DUMMYFUNCTION("SPLIT(A705, ""   "")"),34136.0)</f>
        <v>34136</v>
      </c>
      <c r="C705" s="2">
        <f>IFERROR(__xludf.DUMMYFUNCTION("""COMPUTED_VALUE"""),23054.0)</f>
        <v>23054</v>
      </c>
    </row>
    <row r="706">
      <c r="A706" s="1" t="s">
        <v>705</v>
      </c>
      <c r="B706" s="2">
        <f>IFERROR(__xludf.DUMMYFUNCTION("SPLIT(A706, ""   "")"),35640.0)</f>
        <v>35640</v>
      </c>
      <c r="C706" s="2">
        <f>IFERROR(__xludf.DUMMYFUNCTION("""COMPUTED_VALUE"""),80932.0)</f>
        <v>80932</v>
      </c>
    </row>
    <row r="707">
      <c r="A707" s="1" t="s">
        <v>706</v>
      </c>
      <c r="B707" s="2">
        <f>IFERROR(__xludf.DUMMYFUNCTION("SPLIT(A707, ""   "")"),31022.0)</f>
        <v>31022</v>
      </c>
      <c r="C707" s="2">
        <f>IFERROR(__xludf.DUMMYFUNCTION("""COMPUTED_VALUE"""),13284.0)</f>
        <v>13284</v>
      </c>
    </row>
    <row r="708">
      <c r="A708" s="1" t="s">
        <v>707</v>
      </c>
      <c r="B708" s="2">
        <f>IFERROR(__xludf.DUMMYFUNCTION("SPLIT(A708, ""   "")"),51453.0)</f>
        <v>51453</v>
      </c>
      <c r="C708" s="2">
        <f>IFERROR(__xludf.DUMMYFUNCTION("""COMPUTED_VALUE"""),17849.0)</f>
        <v>17849</v>
      </c>
    </row>
    <row r="709">
      <c r="A709" s="1" t="s">
        <v>708</v>
      </c>
      <c r="B709" s="2">
        <f>IFERROR(__xludf.DUMMYFUNCTION("SPLIT(A709, ""   "")"),59415.0)</f>
        <v>59415</v>
      </c>
      <c r="C709" s="2">
        <f>IFERROR(__xludf.DUMMYFUNCTION("""COMPUTED_VALUE"""),73413.0)</f>
        <v>73413</v>
      </c>
    </row>
    <row r="710">
      <c r="A710" s="1" t="s">
        <v>709</v>
      </c>
      <c r="B710" s="2">
        <f>IFERROR(__xludf.DUMMYFUNCTION("SPLIT(A710, ""   "")"),47405.0)</f>
        <v>47405</v>
      </c>
      <c r="C710" s="2">
        <f>IFERROR(__xludf.DUMMYFUNCTION("""COMPUTED_VALUE"""),60585.0)</f>
        <v>60585</v>
      </c>
    </row>
    <row r="711">
      <c r="A711" s="1" t="s">
        <v>710</v>
      </c>
      <c r="B711" s="2">
        <f>IFERROR(__xludf.DUMMYFUNCTION("SPLIT(A711, ""   "")"),24554.0)</f>
        <v>24554</v>
      </c>
      <c r="C711" s="2">
        <f>IFERROR(__xludf.DUMMYFUNCTION("""COMPUTED_VALUE"""),59847.0)</f>
        <v>59847</v>
      </c>
    </row>
    <row r="712">
      <c r="A712" s="1" t="s">
        <v>711</v>
      </c>
      <c r="B712" s="2">
        <f>IFERROR(__xludf.DUMMYFUNCTION("SPLIT(A712, ""   "")"),16449.0)</f>
        <v>16449</v>
      </c>
      <c r="C712" s="2">
        <f>IFERROR(__xludf.DUMMYFUNCTION("""COMPUTED_VALUE"""),77019.0)</f>
        <v>77019</v>
      </c>
    </row>
    <row r="713">
      <c r="A713" s="1" t="s">
        <v>712</v>
      </c>
      <c r="B713" s="2">
        <f>IFERROR(__xludf.DUMMYFUNCTION("SPLIT(A713, ""   "")"),84635.0)</f>
        <v>84635</v>
      </c>
      <c r="C713" s="2">
        <f>IFERROR(__xludf.DUMMYFUNCTION("""COMPUTED_VALUE"""),13284.0)</f>
        <v>13284</v>
      </c>
    </row>
    <row r="714">
      <c r="A714" s="1" t="s">
        <v>713</v>
      </c>
      <c r="B714" s="2">
        <f>IFERROR(__xludf.DUMMYFUNCTION("SPLIT(A714, ""   "")"),71150.0)</f>
        <v>71150</v>
      </c>
      <c r="C714" s="2">
        <f>IFERROR(__xludf.DUMMYFUNCTION("""COMPUTED_VALUE"""),79399.0)</f>
        <v>79399</v>
      </c>
    </row>
    <row r="715">
      <c r="A715" s="1" t="s">
        <v>714</v>
      </c>
      <c r="B715" s="2">
        <f>IFERROR(__xludf.DUMMYFUNCTION("SPLIT(A715, ""   "")"),91304.0)</f>
        <v>91304</v>
      </c>
      <c r="C715" s="2">
        <f>IFERROR(__xludf.DUMMYFUNCTION("""COMPUTED_VALUE"""),45758.0)</f>
        <v>45758</v>
      </c>
    </row>
    <row r="716">
      <c r="A716" s="1" t="s">
        <v>715</v>
      </c>
      <c r="B716" s="2">
        <f>IFERROR(__xludf.DUMMYFUNCTION("SPLIT(A716, ""   "")"),16316.0)</f>
        <v>16316</v>
      </c>
      <c r="C716" s="2">
        <f>IFERROR(__xludf.DUMMYFUNCTION("""COMPUTED_VALUE"""),45156.0)</f>
        <v>45156</v>
      </c>
    </row>
    <row r="717">
      <c r="A717" s="1" t="s">
        <v>716</v>
      </c>
      <c r="B717" s="2">
        <f>IFERROR(__xludf.DUMMYFUNCTION("SPLIT(A717, ""   "")"),24372.0)</f>
        <v>24372</v>
      </c>
      <c r="C717" s="2">
        <f>IFERROR(__xludf.DUMMYFUNCTION("""COMPUTED_VALUE"""),65255.0)</f>
        <v>65255</v>
      </c>
    </row>
    <row r="718">
      <c r="A718" s="1" t="s">
        <v>717</v>
      </c>
      <c r="B718" s="2">
        <f>IFERROR(__xludf.DUMMYFUNCTION("SPLIT(A718, ""   "")"),51800.0)</f>
        <v>51800</v>
      </c>
      <c r="C718" s="2">
        <f>IFERROR(__xludf.DUMMYFUNCTION("""COMPUTED_VALUE"""),56078.0)</f>
        <v>56078</v>
      </c>
    </row>
    <row r="719">
      <c r="A719" s="1" t="s">
        <v>718</v>
      </c>
      <c r="B719" s="2">
        <f>IFERROR(__xludf.DUMMYFUNCTION("SPLIT(A719, ""   "")"),25967.0)</f>
        <v>25967</v>
      </c>
      <c r="C719" s="2">
        <f>IFERROR(__xludf.DUMMYFUNCTION("""COMPUTED_VALUE"""),56557.0)</f>
        <v>56557</v>
      </c>
    </row>
    <row r="720">
      <c r="A720" s="1" t="s">
        <v>719</v>
      </c>
      <c r="B720" s="2">
        <f>IFERROR(__xludf.DUMMYFUNCTION("SPLIT(A720, ""   "")"),10335.0)</f>
        <v>10335</v>
      </c>
      <c r="C720" s="2">
        <f>IFERROR(__xludf.DUMMYFUNCTION("""COMPUTED_VALUE"""),13575.0)</f>
        <v>13575</v>
      </c>
    </row>
    <row r="721">
      <c r="A721" s="1" t="s">
        <v>720</v>
      </c>
      <c r="B721" s="2">
        <f>IFERROR(__xludf.DUMMYFUNCTION("SPLIT(A721, ""   "")"),26500.0)</f>
        <v>26500</v>
      </c>
      <c r="C721" s="2">
        <f>IFERROR(__xludf.DUMMYFUNCTION("""COMPUTED_VALUE"""),61450.0)</f>
        <v>61450</v>
      </c>
    </row>
    <row r="722">
      <c r="A722" s="1" t="s">
        <v>721</v>
      </c>
      <c r="B722" s="2">
        <f>IFERROR(__xludf.DUMMYFUNCTION("SPLIT(A722, ""   "")"),21511.0)</f>
        <v>21511</v>
      </c>
      <c r="C722" s="2">
        <f>IFERROR(__xludf.DUMMYFUNCTION("""COMPUTED_VALUE"""),65255.0)</f>
        <v>65255</v>
      </c>
    </row>
    <row r="723">
      <c r="A723" s="1" t="s">
        <v>722</v>
      </c>
      <c r="B723" s="2">
        <f>IFERROR(__xludf.DUMMYFUNCTION("SPLIT(A723, ""   "")"),47266.0)</f>
        <v>47266</v>
      </c>
      <c r="C723" s="2">
        <f>IFERROR(__xludf.DUMMYFUNCTION("""COMPUTED_VALUE"""),52620.0)</f>
        <v>52620</v>
      </c>
    </row>
    <row r="724">
      <c r="A724" s="1" t="s">
        <v>723</v>
      </c>
      <c r="B724" s="2">
        <f>IFERROR(__xludf.DUMMYFUNCTION("SPLIT(A724, ""   "")"),51507.0)</f>
        <v>51507</v>
      </c>
      <c r="C724" s="2">
        <f>IFERROR(__xludf.DUMMYFUNCTION("""COMPUTED_VALUE"""),36666.0)</f>
        <v>36666</v>
      </c>
    </row>
    <row r="725">
      <c r="A725" s="1" t="s">
        <v>724</v>
      </c>
      <c r="B725" s="2">
        <f>IFERROR(__xludf.DUMMYFUNCTION("SPLIT(A725, ""   "")"),43522.0)</f>
        <v>43522</v>
      </c>
      <c r="C725" s="2">
        <f>IFERROR(__xludf.DUMMYFUNCTION("""COMPUTED_VALUE"""),16768.0)</f>
        <v>16768</v>
      </c>
    </row>
    <row r="726">
      <c r="A726" s="1" t="s">
        <v>725</v>
      </c>
      <c r="B726" s="2">
        <f>IFERROR(__xludf.DUMMYFUNCTION("SPLIT(A726, ""   "")"),13302.0)</f>
        <v>13302</v>
      </c>
      <c r="C726" s="2">
        <f>IFERROR(__xludf.DUMMYFUNCTION("""COMPUTED_VALUE"""),60048.0)</f>
        <v>60048</v>
      </c>
    </row>
    <row r="727">
      <c r="A727" s="1" t="s">
        <v>726</v>
      </c>
      <c r="B727" s="2">
        <f>IFERROR(__xludf.DUMMYFUNCTION("SPLIT(A727, ""   "")"),28720.0)</f>
        <v>28720</v>
      </c>
      <c r="C727" s="2">
        <f>IFERROR(__xludf.DUMMYFUNCTION("""COMPUTED_VALUE"""),13431.0)</f>
        <v>13431</v>
      </c>
    </row>
    <row r="728">
      <c r="A728" s="1" t="s">
        <v>727</v>
      </c>
      <c r="B728" s="2">
        <f>IFERROR(__xludf.DUMMYFUNCTION("SPLIT(A728, ""   "")"),27828.0)</f>
        <v>27828</v>
      </c>
      <c r="C728" s="2">
        <f>IFERROR(__xludf.DUMMYFUNCTION("""COMPUTED_VALUE"""),60848.0)</f>
        <v>60848</v>
      </c>
    </row>
    <row r="729">
      <c r="A729" s="1" t="s">
        <v>728</v>
      </c>
      <c r="B729" s="2">
        <f>IFERROR(__xludf.DUMMYFUNCTION("SPLIT(A729, ""   "")"),17916.0)</f>
        <v>17916</v>
      </c>
      <c r="C729" s="2">
        <f>IFERROR(__xludf.DUMMYFUNCTION("""COMPUTED_VALUE"""),65255.0)</f>
        <v>65255</v>
      </c>
    </row>
    <row r="730">
      <c r="A730" s="1" t="s">
        <v>729</v>
      </c>
      <c r="B730" s="2">
        <f>IFERROR(__xludf.DUMMYFUNCTION("SPLIT(A730, ""   "")"),27845.0)</f>
        <v>27845</v>
      </c>
      <c r="C730" s="2">
        <f>IFERROR(__xludf.DUMMYFUNCTION("""COMPUTED_VALUE"""),63254.0)</f>
        <v>63254</v>
      </c>
    </row>
    <row r="731">
      <c r="A731" s="1" t="s">
        <v>730</v>
      </c>
      <c r="B731" s="2">
        <f>IFERROR(__xludf.DUMMYFUNCTION("SPLIT(A731, ""   "")"),60848.0)</f>
        <v>60848</v>
      </c>
      <c r="C731" s="2">
        <f>IFERROR(__xludf.DUMMYFUNCTION("""COMPUTED_VALUE"""),90132.0)</f>
        <v>90132</v>
      </c>
    </row>
    <row r="732">
      <c r="A732" s="1" t="s">
        <v>731</v>
      </c>
      <c r="B732" s="2">
        <f>IFERROR(__xludf.DUMMYFUNCTION("SPLIT(A732, ""   "")"),15202.0)</f>
        <v>15202</v>
      </c>
      <c r="C732" s="2">
        <f>IFERROR(__xludf.DUMMYFUNCTION("""COMPUTED_VALUE"""),26716.0)</f>
        <v>26716</v>
      </c>
    </row>
    <row r="733">
      <c r="A733" s="1" t="s">
        <v>732</v>
      </c>
      <c r="B733" s="2">
        <f>IFERROR(__xludf.DUMMYFUNCTION("SPLIT(A733, ""   "")"),21780.0)</f>
        <v>21780</v>
      </c>
      <c r="C733" s="2">
        <f>IFERROR(__xludf.DUMMYFUNCTION("""COMPUTED_VALUE"""),50888.0)</f>
        <v>50888</v>
      </c>
    </row>
    <row r="734">
      <c r="A734" s="1" t="s">
        <v>733</v>
      </c>
      <c r="B734" s="2">
        <f>IFERROR(__xludf.DUMMYFUNCTION("SPLIT(A734, ""   "")"),45198.0)</f>
        <v>45198</v>
      </c>
      <c r="C734" s="2">
        <f>IFERROR(__xludf.DUMMYFUNCTION("""COMPUTED_VALUE"""),50172.0)</f>
        <v>50172</v>
      </c>
    </row>
    <row r="735">
      <c r="A735" s="1" t="s">
        <v>734</v>
      </c>
      <c r="B735" s="2">
        <f>IFERROR(__xludf.DUMMYFUNCTION("SPLIT(A735, ""   "")"),15593.0)</f>
        <v>15593</v>
      </c>
      <c r="C735" s="2">
        <f>IFERROR(__xludf.DUMMYFUNCTION("""COMPUTED_VALUE"""),56206.0)</f>
        <v>56206</v>
      </c>
    </row>
    <row r="736">
      <c r="A736" s="1" t="s">
        <v>735</v>
      </c>
      <c r="B736" s="2">
        <f>IFERROR(__xludf.DUMMYFUNCTION("SPLIT(A736, ""   "")"),84399.0)</f>
        <v>84399</v>
      </c>
      <c r="C736" s="2">
        <f>IFERROR(__xludf.DUMMYFUNCTION("""COMPUTED_VALUE"""),81976.0)</f>
        <v>81976</v>
      </c>
    </row>
    <row r="737">
      <c r="A737" s="1" t="s">
        <v>736</v>
      </c>
      <c r="B737" s="2">
        <f>IFERROR(__xludf.DUMMYFUNCTION("SPLIT(A737, ""   "")"),84383.0)</f>
        <v>84383</v>
      </c>
      <c r="C737" s="2">
        <f>IFERROR(__xludf.DUMMYFUNCTION("""COMPUTED_VALUE"""),97422.0)</f>
        <v>97422</v>
      </c>
    </row>
    <row r="738">
      <c r="A738" s="1" t="s">
        <v>737</v>
      </c>
      <c r="B738" s="2">
        <f>IFERROR(__xludf.DUMMYFUNCTION("SPLIT(A738, ""   "")"),45107.0)</f>
        <v>45107</v>
      </c>
      <c r="C738" s="2">
        <f>IFERROR(__xludf.DUMMYFUNCTION("""COMPUTED_VALUE"""),50570.0)</f>
        <v>50570</v>
      </c>
    </row>
    <row r="739">
      <c r="A739" s="1" t="s">
        <v>738</v>
      </c>
      <c r="B739" s="2">
        <f>IFERROR(__xludf.DUMMYFUNCTION("SPLIT(A739, ""   "")"),55693.0)</f>
        <v>55693</v>
      </c>
      <c r="C739" s="2">
        <f>IFERROR(__xludf.DUMMYFUNCTION("""COMPUTED_VALUE"""),45156.0)</f>
        <v>45156</v>
      </c>
    </row>
    <row r="740">
      <c r="A740" s="1" t="s">
        <v>739</v>
      </c>
      <c r="B740" s="2">
        <f>IFERROR(__xludf.DUMMYFUNCTION("SPLIT(A740, ""   "")"),61697.0)</f>
        <v>61697</v>
      </c>
      <c r="C740" s="2">
        <f>IFERROR(__xludf.DUMMYFUNCTION("""COMPUTED_VALUE"""),77864.0)</f>
        <v>77864</v>
      </c>
    </row>
    <row r="741">
      <c r="A741" s="1" t="s">
        <v>740</v>
      </c>
      <c r="B741" s="2">
        <f>IFERROR(__xludf.DUMMYFUNCTION("SPLIT(A741, ""   "")"),40967.0)</f>
        <v>40967</v>
      </c>
      <c r="C741" s="2">
        <f>IFERROR(__xludf.DUMMYFUNCTION("""COMPUTED_VALUE"""),99041.0)</f>
        <v>99041</v>
      </c>
    </row>
    <row r="742">
      <c r="A742" s="1" t="s">
        <v>741</v>
      </c>
      <c r="B742" s="2">
        <f>IFERROR(__xludf.DUMMYFUNCTION("SPLIT(A742, ""   "")"),12361.0)</f>
        <v>12361</v>
      </c>
      <c r="C742" s="2">
        <f>IFERROR(__xludf.DUMMYFUNCTION("""COMPUTED_VALUE"""),81976.0)</f>
        <v>81976</v>
      </c>
    </row>
    <row r="743">
      <c r="A743" s="1" t="s">
        <v>742</v>
      </c>
      <c r="B743" s="2">
        <f>IFERROR(__xludf.DUMMYFUNCTION("SPLIT(A743, ""   "")"),85195.0)</f>
        <v>85195</v>
      </c>
      <c r="C743" s="2">
        <f>IFERROR(__xludf.DUMMYFUNCTION("""COMPUTED_VALUE"""),10836.0)</f>
        <v>10836</v>
      </c>
    </row>
    <row r="744">
      <c r="A744" s="1" t="s">
        <v>743</v>
      </c>
      <c r="B744" s="2">
        <f>IFERROR(__xludf.DUMMYFUNCTION("SPLIT(A744, ""   "")"),23903.0)</f>
        <v>23903</v>
      </c>
      <c r="C744" s="2">
        <f>IFERROR(__xludf.DUMMYFUNCTION("""COMPUTED_VALUE"""),59921.0)</f>
        <v>59921</v>
      </c>
    </row>
    <row r="745">
      <c r="A745" s="1" t="s">
        <v>744</v>
      </c>
      <c r="B745" s="2">
        <f>IFERROR(__xludf.DUMMYFUNCTION("SPLIT(A745, ""   "")"),75889.0)</f>
        <v>75889</v>
      </c>
      <c r="C745" s="2">
        <f>IFERROR(__xludf.DUMMYFUNCTION("""COMPUTED_VALUE"""),63849.0)</f>
        <v>63849</v>
      </c>
    </row>
    <row r="746">
      <c r="A746" s="1" t="s">
        <v>745</v>
      </c>
      <c r="B746" s="2">
        <f>IFERROR(__xludf.DUMMYFUNCTION("SPLIT(A746, ""   "")"),85462.0)</f>
        <v>85462</v>
      </c>
      <c r="C746" s="2">
        <f>IFERROR(__xludf.DUMMYFUNCTION("""COMPUTED_VALUE"""),69833.0)</f>
        <v>69833</v>
      </c>
    </row>
    <row r="747">
      <c r="A747" s="1" t="s">
        <v>746</v>
      </c>
      <c r="B747" s="2">
        <f>IFERROR(__xludf.DUMMYFUNCTION("SPLIT(A747, ""   "")"),55277.0)</f>
        <v>55277</v>
      </c>
      <c r="C747" s="2">
        <f>IFERROR(__xludf.DUMMYFUNCTION("""COMPUTED_VALUE"""),98966.0)</f>
        <v>98966</v>
      </c>
    </row>
    <row r="748">
      <c r="A748" s="1" t="s">
        <v>747</v>
      </c>
      <c r="B748" s="2">
        <f>IFERROR(__xludf.DUMMYFUNCTION("SPLIT(A748, ""   "")"),99467.0)</f>
        <v>99467</v>
      </c>
      <c r="C748" s="2">
        <f>IFERROR(__xludf.DUMMYFUNCTION("""COMPUTED_VALUE"""),16768.0)</f>
        <v>16768</v>
      </c>
    </row>
    <row r="749">
      <c r="A749" s="1" t="s">
        <v>748</v>
      </c>
      <c r="B749" s="2">
        <f>IFERROR(__xludf.DUMMYFUNCTION("SPLIT(A749, ""   "")"),80545.0)</f>
        <v>80545</v>
      </c>
      <c r="C749" s="2">
        <f>IFERROR(__xludf.DUMMYFUNCTION("""COMPUTED_VALUE"""),92826.0)</f>
        <v>92826</v>
      </c>
    </row>
    <row r="750">
      <c r="A750" s="1" t="s">
        <v>749</v>
      </c>
      <c r="B750" s="2">
        <f>IFERROR(__xludf.DUMMYFUNCTION("SPLIT(A750, ""   "")"),97028.0)</f>
        <v>97028</v>
      </c>
      <c r="C750" s="2">
        <f>IFERROR(__xludf.DUMMYFUNCTION("""COMPUTED_VALUE"""),13431.0)</f>
        <v>13431</v>
      </c>
    </row>
    <row r="751">
      <c r="A751" s="1" t="s">
        <v>750</v>
      </c>
      <c r="B751" s="2">
        <f>IFERROR(__xludf.DUMMYFUNCTION("SPLIT(A751, ""   "")"),49543.0)</f>
        <v>49543</v>
      </c>
      <c r="C751" s="2">
        <f>IFERROR(__xludf.DUMMYFUNCTION("""COMPUTED_VALUE"""),58198.0)</f>
        <v>58198</v>
      </c>
    </row>
    <row r="752">
      <c r="A752" s="1" t="s">
        <v>751</v>
      </c>
      <c r="B752" s="2">
        <f>IFERROR(__xludf.DUMMYFUNCTION("SPLIT(A752, ""   "")"),79679.0)</f>
        <v>79679</v>
      </c>
      <c r="C752" s="2">
        <f>IFERROR(__xludf.DUMMYFUNCTION("""COMPUTED_VALUE"""),81450.0)</f>
        <v>81450</v>
      </c>
    </row>
    <row r="753">
      <c r="A753" s="1" t="s">
        <v>752</v>
      </c>
      <c r="B753" s="2">
        <f>IFERROR(__xludf.DUMMYFUNCTION("SPLIT(A753, ""   "")"),37768.0)</f>
        <v>37768</v>
      </c>
      <c r="C753" s="2">
        <f>IFERROR(__xludf.DUMMYFUNCTION("""COMPUTED_VALUE"""),14916.0)</f>
        <v>14916</v>
      </c>
    </row>
    <row r="754">
      <c r="A754" s="1" t="s">
        <v>753</v>
      </c>
      <c r="B754" s="2">
        <f>IFERROR(__xludf.DUMMYFUNCTION("SPLIT(A754, ""   "")"),49987.0)</f>
        <v>49987</v>
      </c>
      <c r="C754" s="2">
        <f>IFERROR(__xludf.DUMMYFUNCTION("""COMPUTED_VALUE"""),43592.0)</f>
        <v>43592</v>
      </c>
    </row>
    <row r="755">
      <c r="A755" s="1" t="s">
        <v>754</v>
      </c>
      <c r="B755" s="2">
        <f>IFERROR(__xludf.DUMMYFUNCTION("SPLIT(A755, ""   "")"),52388.0)</f>
        <v>52388</v>
      </c>
      <c r="C755" s="2">
        <f>IFERROR(__xludf.DUMMYFUNCTION("""COMPUTED_VALUE"""),81391.0)</f>
        <v>81391</v>
      </c>
    </row>
    <row r="756">
      <c r="A756" s="1" t="s">
        <v>755</v>
      </c>
      <c r="B756" s="2">
        <f>IFERROR(__xludf.DUMMYFUNCTION("SPLIT(A756, ""   "")"),49705.0)</f>
        <v>49705</v>
      </c>
      <c r="C756" s="2">
        <f>IFERROR(__xludf.DUMMYFUNCTION("""COMPUTED_VALUE"""),31727.0)</f>
        <v>31727</v>
      </c>
    </row>
    <row r="757">
      <c r="A757" s="1" t="s">
        <v>756</v>
      </c>
      <c r="B757" s="2">
        <f>IFERROR(__xludf.DUMMYFUNCTION("SPLIT(A757, ""   "")"),97337.0)</f>
        <v>97337</v>
      </c>
      <c r="C757" s="2">
        <f>IFERROR(__xludf.DUMMYFUNCTION("""COMPUTED_VALUE"""),89542.0)</f>
        <v>89542</v>
      </c>
    </row>
    <row r="758">
      <c r="A758" s="1" t="s">
        <v>757</v>
      </c>
      <c r="B758" s="2">
        <f>IFERROR(__xludf.DUMMYFUNCTION("SPLIT(A758, ""   "")"),65261.0)</f>
        <v>65261</v>
      </c>
      <c r="C758" s="2">
        <f>IFERROR(__xludf.DUMMYFUNCTION("""COMPUTED_VALUE"""),15228.0)</f>
        <v>15228</v>
      </c>
    </row>
    <row r="759">
      <c r="A759" s="1" t="s">
        <v>758</v>
      </c>
      <c r="B759" s="2">
        <f>IFERROR(__xludf.DUMMYFUNCTION("SPLIT(A759, ""   "")"),32193.0)</f>
        <v>32193</v>
      </c>
      <c r="C759" s="2">
        <f>IFERROR(__xludf.DUMMYFUNCTION("""COMPUTED_VALUE"""),23798.0)</f>
        <v>23798</v>
      </c>
    </row>
    <row r="760">
      <c r="A760" s="1" t="s">
        <v>759</v>
      </c>
      <c r="B760" s="2">
        <f>IFERROR(__xludf.DUMMYFUNCTION("SPLIT(A760, ""   "")"),96980.0)</f>
        <v>96980</v>
      </c>
      <c r="C760" s="2">
        <f>IFERROR(__xludf.DUMMYFUNCTION("""COMPUTED_VALUE"""),56609.0)</f>
        <v>56609</v>
      </c>
    </row>
    <row r="761">
      <c r="A761" s="1" t="s">
        <v>760</v>
      </c>
      <c r="B761" s="2">
        <f>IFERROR(__xludf.DUMMYFUNCTION("SPLIT(A761, ""   "")"),55973.0)</f>
        <v>55973</v>
      </c>
      <c r="C761" s="2">
        <f>IFERROR(__xludf.DUMMYFUNCTION("""COMPUTED_VALUE"""),96548.0)</f>
        <v>96548</v>
      </c>
    </row>
    <row r="762">
      <c r="A762" s="1" t="s">
        <v>761</v>
      </c>
      <c r="B762" s="2">
        <f>IFERROR(__xludf.DUMMYFUNCTION("SPLIT(A762, ""   "")"),43554.0)</f>
        <v>43554</v>
      </c>
      <c r="C762" s="2">
        <f>IFERROR(__xludf.DUMMYFUNCTION("""COMPUTED_VALUE"""),54178.0)</f>
        <v>54178</v>
      </c>
    </row>
    <row r="763">
      <c r="A763" s="1" t="s">
        <v>762</v>
      </c>
      <c r="B763" s="2">
        <f>IFERROR(__xludf.DUMMYFUNCTION("SPLIT(A763, ""   "")"),14385.0)</f>
        <v>14385</v>
      </c>
      <c r="C763" s="2">
        <f>IFERROR(__xludf.DUMMYFUNCTION("""COMPUTED_VALUE"""),53532.0)</f>
        <v>53532</v>
      </c>
    </row>
    <row r="764">
      <c r="A764" s="1" t="s">
        <v>763</v>
      </c>
      <c r="B764" s="2">
        <f>IFERROR(__xludf.DUMMYFUNCTION("SPLIT(A764, ""   "")"),13284.0)</f>
        <v>13284</v>
      </c>
      <c r="C764" s="2">
        <f>IFERROR(__xludf.DUMMYFUNCTION("""COMPUTED_VALUE"""),52896.0)</f>
        <v>52896</v>
      </c>
    </row>
    <row r="765">
      <c r="A765" s="1" t="s">
        <v>764</v>
      </c>
      <c r="B765" s="2">
        <f>IFERROR(__xludf.DUMMYFUNCTION("SPLIT(A765, ""   "")"),31417.0)</f>
        <v>31417</v>
      </c>
      <c r="C765" s="2">
        <f>IFERROR(__xludf.DUMMYFUNCTION("""COMPUTED_VALUE"""),79377.0)</f>
        <v>79377</v>
      </c>
    </row>
    <row r="766">
      <c r="A766" s="1" t="s">
        <v>765</v>
      </c>
      <c r="B766" s="2">
        <f>IFERROR(__xludf.DUMMYFUNCTION("SPLIT(A766, ""   "")"),39843.0)</f>
        <v>39843</v>
      </c>
      <c r="C766" s="2">
        <f>IFERROR(__xludf.DUMMYFUNCTION("""COMPUTED_VALUE"""),40105.0)</f>
        <v>40105</v>
      </c>
    </row>
    <row r="767">
      <c r="A767" s="1" t="s">
        <v>766</v>
      </c>
      <c r="B767" s="2">
        <f>IFERROR(__xludf.DUMMYFUNCTION("SPLIT(A767, ""   "")"),47537.0)</f>
        <v>47537</v>
      </c>
      <c r="C767" s="2">
        <f>IFERROR(__xludf.DUMMYFUNCTION("""COMPUTED_VALUE"""),60848.0)</f>
        <v>60848</v>
      </c>
    </row>
    <row r="768">
      <c r="A768" s="1" t="s">
        <v>767</v>
      </c>
      <c r="B768" s="2">
        <f>IFERROR(__xludf.DUMMYFUNCTION("SPLIT(A768, ""   "")"),97596.0)</f>
        <v>97596</v>
      </c>
      <c r="C768" s="2">
        <f>IFERROR(__xludf.DUMMYFUNCTION("""COMPUTED_VALUE"""),94197.0)</f>
        <v>94197</v>
      </c>
    </row>
    <row r="769">
      <c r="A769" s="1" t="s">
        <v>768</v>
      </c>
      <c r="B769" s="2">
        <f>IFERROR(__xludf.DUMMYFUNCTION("SPLIT(A769, ""   "")"),92481.0)</f>
        <v>92481</v>
      </c>
      <c r="C769" s="2">
        <f>IFERROR(__xludf.DUMMYFUNCTION("""COMPUTED_VALUE"""),23651.0)</f>
        <v>23651</v>
      </c>
    </row>
    <row r="770">
      <c r="A770" s="1" t="s">
        <v>769</v>
      </c>
      <c r="B770" s="2">
        <f>IFERROR(__xludf.DUMMYFUNCTION("SPLIT(A770, ""   "")"),32979.0)</f>
        <v>32979</v>
      </c>
      <c r="C770" s="2">
        <f>IFERROR(__xludf.DUMMYFUNCTION("""COMPUTED_VALUE"""),91359.0)</f>
        <v>91359</v>
      </c>
    </row>
    <row r="771">
      <c r="A771" s="1" t="s">
        <v>770</v>
      </c>
      <c r="B771" s="2">
        <f>IFERROR(__xludf.DUMMYFUNCTION("SPLIT(A771, ""   "")"),20137.0)</f>
        <v>20137</v>
      </c>
      <c r="C771" s="2">
        <f>IFERROR(__xludf.DUMMYFUNCTION("""COMPUTED_VALUE"""),44731.0)</f>
        <v>44731</v>
      </c>
    </row>
    <row r="772">
      <c r="A772" s="1" t="s">
        <v>771</v>
      </c>
      <c r="B772" s="2">
        <f>IFERROR(__xludf.DUMMYFUNCTION("SPLIT(A772, ""   "")"),32782.0)</f>
        <v>32782</v>
      </c>
      <c r="C772" s="2">
        <f>IFERROR(__xludf.DUMMYFUNCTION("""COMPUTED_VALUE"""),77019.0)</f>
        <v>77019</v>
      </c>
    </row>
    <row r="773">
      <c r="A773" s="1" t="s">
        <v>772</v>
      </c>
      <c r="B773" s="2">
        <f>IFERROR(__xludf.DUMMYFUNCTION("SPLIT(A773, ""   "")"),97715.0)</f>
        <v>97715</v>
      </c>
      <c r="C773" s="2">
        <f>IFERROR(__xludf.DUMMYFUNCTION("""COMPUTED_VALUE"""),14916.0)</f>
        <v>14916</v>
      </c>
    </row>
    <row r="774">
      <c r="A774" s="1" t="s">
        <v>773</v>
      </c>
      <c r="B774" s="2">
        <f>IFERROR(__xludf.DUMMYFUNCTION("SPLIT(A774, ""   "")"),36171.0)</f>
        <v>36171</v>
      </c>
      <c r="C774" s="2">
        <f>IFERROR(__xludf.DUMMYFUNCTION("""COMPUTED_VALUE"""),73797.0)</f>
        <v>73797</v>
      </c>
    </row>
    <row r="775">
      <c r="A775" s="1" t="s">
        <v>774</v>
      </c>
      <c r="B775" s="2">
        <f>IFERROR(__xludf.DUMMYFUNCTION("SPLIT(A775, ""   "")"),52352.0)</f>
        <v>52352</v>
      </c>
      <c r="C775" s="2">
        <f>IFERROR(__xludf.DUMMYFUNCTION("""COMPUTED_VALUE"""),77019.0)</f>
        <v>77019</v>
      </c>
    </row>
    <row r="776">
      <c r="A776" s="1" t="s">
        <v>775</v>
      </c>
      <c r="B776" s="2">
        <f>IFERROR(__xludf.DUMMYFUNCTION("SPLIT(A776, ""   "")"),65624.0)</f>
        <v>65624</v>
      </c>
      <c r="C776" s="2">
        <f>IFERROR(__xludf.DUMMYFUNCTION("""COMPUTED_VALUE"""),70034.0)</f>
        <v>70034</v>
      </c>
    </row>
    <row r="777">
      <c r="A777" s="1" t="s">
        <v>776</v>
      </c>
      <c r="B777" s="2">
        <f>IFERROR(__xludf.DUMMYFUNCTION("SPLIT(A777, ""   "")"),43735.0)</f>
        <v>43735</v>
      </c>
      <c r="C777" s="2">
        <f>IFERROR(__xludf.DUMMYFUNCTION("""COMPUTED_VALUE"""),94024.0)</f>
        <v>94024</v>
      </c>
    </row>
    <row r="778">
      <c r="A778" s="1" t="s">
        <v>777</v>
      </c>
      <c r="B778" s="2">
        <f>IFERROR(__xludf.DUMMYFUNCTION("SPLIT(A778, ""   "")"),32065.0)</f>
        <v>32065</v>
      </c>
      <c r="C778" s="2">
        <f>IFERROR(__xludf.DUMMYFUNCTION("""COMPUTED_VALUE"""),81450.0)</f>
        <v>81450</v>
      </c>
    </row>
    <row r="779">
      <c r="A779" s="1" t="s">
        <v>778</v>
      </c>
      <c r="B779" s="2">
        <f>IFERROR(__xludf.DUMMYFUNCTION("SPLIT(A779, ""   "")"),37801.0)</f>
        <v>37801</v>
      </c>
      <c r="C779" s="2">
        <f>IFERROR(__xludf.DUMMYFUNCTION("""COMPUTED_VALUE"""),70247.0)</f>
        <v>70247</v>
      </c>
    </row>
    <row r="780">
      <c r="A780" s="1" t="s">
        <v>779</v>
      </c>
      <c r="B780" s="2">
        <f>IFERROR(__xludf.DUMMYFUNCTION("SPLIT(A780, ""   "")"),57260.0)</f>
        <v>57260</v>
      </c>
      <c r="C780" s="2">
        <f>IFERROR(__xludf.DUMMYFUNCTION("""COMPUTED_VALUE"""),91182.0)</f>
        <v>91182</v>
      </c>
    </row>
    <row r="781">
      <c r="A781" s="1" t="s">
        <v>780</v>
      </c>
      <c r="B781" s="2">
        <f>IFERROR(__xludf.DUMMYFUNCTION("SPLIT(A781, ""   "")"),58699.0)</f>
        <v>58699</v>
      </c>
      <c r="C781" s="2">
        <f>IFERROR(__xludf.DUMMYFUNCTION("""COMPUTED_VALUE"""),22228.0)</f>
        <v>22228</v>
      </c>
    </row>
    <row r="782">
      <c r="A782" s="1" t="s">
        <v>781</v>
      </c>
      <c r="B782" s="2">
        <f>IFERROR(__xludf.DUMMYFUNCTION("SPLIT(A782, ""   "")"),46293.0)</f>
        <v>46293</v>
      </c>
      <c r="C782" s="2">
        <f>IFERROR(__xludf.DUMMYFUNCTION("""COMPUTED_VALUE"""),95695.0)</f>
        <v>95695</v>
      </c>
    </row>
    <row r="783">
      <c r="A783" s="1" t="s">
        <v>782</v>
      </c>
      <c r="B783" s="2">
        <f>IFERROR(__xludf.DUMMYFUNCTION("SPLIT(A783, ""   "")"),88201.0)</f>
        <v>88201</v>
      </c>
      <c r="C783" s="2">
        <f>IFERROR(__xludf.DUMMYFUNCTION("""COMPUTED_VALUE"""),51470.0)</f>
        <v>51470</v>
      </c>
    </row>
    <row r="784">
      <c r="A784" s="1" t="s">
        <v>783</v>
      </c>
      <c r="B784" s="2">
        <f>IFERROR(__xludf.DUMMYFUNCTION("SPLIT(A784, ""   "")"),65421.0)</f>
        <v>65421</v>
      </c>
      <c r="C784" s="2">
        <f>IFERROR(__xludf.DUMMYFUNCTION("""COMPUTED_VALUE"""),70247.0)</f>
        <v>70247</v>
      </c>
    </row>
    <row r="785">
      <c r="A785" s="1" t="s">
        <v>784</v>
      </c>
      <c r="B785" s="2">
        <f>IFERROR(__xludf.DUMMYFUNCTION("SPLIT(A785, ""   "")"),98471.0)</f>
        <v>98471</v>
      </c>
      <c r="C785" s="2">
        <f>IFERROR(__xludf.DUMMYFUNCTION("""COMPUTED_VALUE"""),80000.0)</f>
        <v>80000</v>
      </c>
    </row>
    <row r="786">
      <c r="A786" s="1" t="s">
        <v>785</v>
      </c>
      <c r="B786" s="2">
        <f>IFERROR(__xludf.DUMMYFUNCTION("SPLIT(A786, ""   "")"),97663.0)</f>
        <v>97663</v>
      </c>
      <c r="C786" s="2">
        <f>IFERROR(__xludf.DUMMYFUNCTION("""COMPUTED_VALUE"""),91359.0)</f>
        <v>91359</v>
      </c>
    </row>
    <row r="787">
      <c r="A787" s="1" t="s">
        <v>786</v>
      </c>
      <c r="B787" s="2">
        <f>IFERROR(__xludf.DUMMYFUNCTION("SPLIT(A787, ""   "")"),29825.0)</f>
        <v>29825</v>
      </c>
      <c r="C787" s="2">
        <f>IFERROR(__xludf.DUMMYFUNCTION("""COMPUTED_VALUE"""),40467.0)</f>
        <v>40467</v>
      </c>
    </row>
    <row r="788">
      <c r="A788" s="1" t="s">
        <v>787</v>
      </c>
      <c r="B788" s="2">
        <f>IFERROR(__xludf.DUMMYFUNCTION("SPLIT(A788, ""   "")"),36280.0)</f>
        <v>36280</v>
      </c>
      <c r="C788" s="2">
        <f>IFERROR(__xludf.DUMMYFUNCTION("""COMPUTED_VALUE"""),83692.0)</f>
        <v>83692</v>
      </c>
    </row>
    <row r="789">
      <c r="A789" s="1" t="s">
        <v>788</v>
      </c>
      <c r="B789" s="2">
        <f>IFERROR(__xludf.DUMMYFUNCTION("SPLIT(A789, ""   "")"),63395.0)</f>
        <v>63395</v>
      </c>
      <c r="C789" s="2">
        <f>IFERROR(__xludf.DUMMYFUNCTION("""COMPUTED_VALUE"""),93834.0)</f>
        <v>93834</v>
      </c>
    </row>
    <row r="790">
      <c r="A790" s="1" t="s">
        <v>789</v>
      </c>
      <c r="B790" s="2">
        <f>IFERROR(__xludf.DUMMYFUNCTION("SPLIT(A790, ""   "")"),13431.0)</f>
        <v>13431</v>
      </c>
      <c r="C790" s="2">
        <f>IFERROR(__xludf.DUMMYFUNCTION("""COMPUTED_VALUE"""),46293.0)</f>
        <v>46293</v>
      </c>
    </row>
    <row r="791">
      <c r="A791" s="1" t="s">
        <v>790</v>
      </c>
      <c r="B791" s="2">
        <f>IFERROR(__xludf.DUMMYFUNCTION("SPLIT(A791, ""   "")"),65598.0)</f>
        <v>65598</v>
      </c>
      <c r="C791" s="2">
        <f>IFERROR(__xludf.DUMMYFUNCTION("""COMPUTED_VALUE"""),56325.0)</f>
        <v>56325</v>
      </c>
    </row>
    <row r="792">
      <c r="A792" s="1" t="s">
        <v>791</v>
      </c>
      <c r="B792" s="2">
        <f>IFERROR(__xludf.DUMMYFUNCTION("SPLIT(A792, ""   "")"),45294.0)</f>
        <v>45294</v>
      </c>
      <c r="C792" s="2">
        <f>IFERROR(__xludf.DUMMYFUNCTION("""COMPUTED_VALUE"""),58994.0)</f>
        <v>58994</v>
      </c>
    </row>
    <row r="793">
      <c r="A793" s="1" t="s">
        <v>792</v>
      </c>
      <c r="B793" s="2">
        <f>IFERROR(__xludf.DUMMYFUNCTION("SPLIT(A793, ""   "")"),36392.0)</f>
        <v>36392</v>
      </c>
      <c r="C793" s="2">
        <f>IFERROR(__xludf.DUMMYFUNCTION("""COMPUTED_VALUE"""),13431.0)</f>
        <v>13431</v>
      </c>
    </row>
    <row r="794">
      <c r="A794" s="1" t="s">
        <v>793</v>
      </c>
      <c r="B794" s="2">
        <f>IFERROR(__xludf.DUMMYFUNCTION("SPLIT(A794, ""   "")"),48817.0)</f>
        <v>48817</v>
      </c>
      <c r="C794" s="2">
        <f>IFERROR(__xludf.DUMMYFUNCTION("""COMPUTED_VALUE"""),70247.0)</f>
        <v>70247</v>
      </c>
    </row>
    <row r="795">
      <c r="A795" s="1" t="s">
        <v>794</v>
      </c>
      <c r="B795" s="2">
        <f>IFERROR(__xludf.DUMMYFUNCTION("SPLIT(A795, ""   "")"),42632.0)</f>
        <v>42632</v>
      </c>
      <c r="C795" s="2">
        <f>IFERROR(__xludf.DUMMYFUNCTION("""COMPUTED_VALUE"""),14916.0)</f>
        <v>14916</v>
      </c>
    </row>
    <row r="796">
      <c r="A796" s="1" t="s">
        <v>795</v>
      </c>
      <c r="B796" s="2">
        <f>IFERROR(__xludf.DUMMYFUNCTION("SPLIT(A796, ""   "")"),75814.0)</f>
        <v>75814</v>
      </c>
      <c r="C796" s="2">
        <f>IFERROR(__xludf.DUMMYFUNCTION("""COMPUTED_VALUE"""),12534.0)</f>
        <v>12534</v>
      </c>
    </row>
    <row r="797">
      <c r="A797" s="1" t="s">
        <v>796</v>
      </c>
      <c r="B797" s="2">
        <f>IFERROR(__xludf.DUMMYFUNCTION("SPLIT(A797, ""   "")"),79015.0)</f>
        <v>79015</v>
      </c>
      <c r="C797" s="2">
        <f>IFERROR(__xludf.DUMMYFUNCTION("""COMPUTED_VALUE"""),29681.0)</f>
        <v>29681</v>
      </c>
    </row>
    <row r="798">
      <c r="A798" s="1" t="s">
        <v>797</v>
      </c>
      <c r="B798" s="2">
        <f>IFERROR(__xludf.DUMMYFUNCTION("SPLIT(A798, ""   "")"),63583.0)</f>
        <v>63583</v>
      </c>
      <c r="C798" s="2">
        <f>IFERROR(__xludf.DUMMYFUNCTION("""COMPUTED_VALUE"""),14222.0)</f>
        <v>14222</v>
      </c>
    </row>
    <row r="799">
      <c r="A799" s="1" t="s">
        <v>798</v>
      </c>
      <c r="B799" s="2">
        <f>IFERROR(__xludf.DUMMYFUNCTION("SPLIT(A799, ""   "")"),21811.0)</f>
        <v>21811</v>
      </c>
      <c r="C799" s="2">
        <f>IFERROR(__xludf.DUMMYFUNCTION("""COMPUTED_VALUE"""),65255.0)</f>
        <v>65255</v>
      </c>
    </row>
    <row r="800">
      <c r="A800" s="1" t="s">
        <v>799</v>
      </c>
      <c r="B800" s="2">
        <f>IFERROR(__xludf.DUMMYFUNCTION("SPLIT(A800, ""   "")"),15712.0)</f>
        <v>15712</v>
      </c>
      <c r="C800" s="2">
        <f>IFERROR(__xludf.DUMMYFUNCTION("""COMPUTED_VALUE"""),77019.0)</f>
        <v>77019</v>
      </c>
    </row>
    <row r="801">
      <c r="A801" s="1" t="s">
        <v>800</v>
      </c>
      <c r="B801" s="2">
        <f>IFERROR(__xludf.DUMMYFUNCTION("SPLIT(A801, ""   "")"),82774.0)</f>
        <v>82774</v>
      </c>
      <c r="C801" s="2">
        <f>IFERROR(__xludf.DUMMYFUNCTION("""COMPUTED_VALUE"""),94024.0)</f>
        <v>94024</v>
      </c>
    </row>
    <row r="802">
      <c r="A802" s="1" t="s">
        <v>801</v>
      </c>
      <c r="B802" s="2">
        <f>IFERROR(__xludf.DUMMYFUNCTION("SPLIT(A802, ""   "")"),25558.0)</f>
        <v>25558</v>
      </c>
      <c r="C802" s="2">
        <f>IFERROR(__xludf.DUMMYFUNCTION("""COMPUTED_VALUE"""),87504.0)</f>
        <v>87504</v>
      </c>
    </row>
    <row r="803">
      <c r="A803" s="1" t="s">
        <v>802</v>
      </c>
      <c r="B803" s="2">
        <f>IFERROR(__xludf.DUMMYFUNCTION("SPLIT(A803, ""   "")"),40351.0)</f>
        <v>40351</v>
      </c>
      <c r="C803" s="2">
        <f>IFERROR(__xludf.DUMMYFUNCTION("""COMPUTED_VALUE"""),82954.0)</f>
        <v>82954</v>
      </c>
    </row>
    <row r="804">
      <c r="A804" s="1" t="s">
        <v>803</v>
      </c>
      <c r="B804" s="2">
        <f>IFERROR(__xludf.DUMMYFUNCTION("SPLIT(A804, ""   "")"),66201.0)</f>
        <v>66201</v>
      </c>
      <c r="C804" s="2">
        <f>IFERROR(__xludf.DUMMYFUNCTION("""COMPUTED_VALUE"""),41337.0)</f>
        <v>41337</v>
      </c>
    </row>
    <row r="805">
      <c r="A805" s="1" t="s">
        <v>804</v>
      </c>
      <c r="B805" s="2">
        <f>IFERROR(__xludf.DUMMYFUNCTION("SPLIT(A805, ""   "")"),17467.0)</f>
        <v>17467</v>
      </c>
      <c r="C805" s="2">
        <f>IFERROR(__xludf.DUMMYFUNCTION("""COMPUTED_VALUE"""),13431.0)</f>
        <v>13431</v>
      </c>
    </row>
    <row r="806">
      <c r="A806" s="1" t="s">
        <v>805</v>
      </c>
      <c r="B806" s="2">
        <f>IFERROR(__xludf.DUMMYFUNCTION("SPLIT(A806, ""   "")"),25618.0)</f>
        <v>25618</v>
      </c>
      <c r="C806" s="2">
        <f>IFERROR(__xludf.DUMMYFUNCTION("""COMPUTED_VALUE"""),78048.0)</f>
        <v>78048</v>
      </c>
    </row>
    <row r="807">
      <c r="A807" s="1" t="s">
        <v>806</v>
      </c>
      <c r="B807" s="2">
        <f>IFERROR(__xludf.DUMMYFUNCTION("SPLIT(A807, ""   "")"),21325.0)</f>
        <v>21325</v>
      </c>
      <c r="C807" s="2">
        <f>IFERROR(__xludf.DUMMYFUNCTION("""COMPUTED_VALUE"""),93477.0)</f>
        <v>93477</v>
      </c>
    </row>
    <row r="808">
      <c r="A808" s="1" t="s">
        <v>807</v>
      </c>
      <c r="B808" s="2">
        <f>IFERROR(__xludf.DUMMYFUNCTION("SPLIT(A808, ""   "")"),48070.0)</f>
        <v>48070</v>
      </c>
      <c r="C808" s="2">
        <f>IFERROR(__xludf.DUMMYFUNCTION("""COMPUTED_VALUE"""),23054.0)</f>
        <v>23054</v>
      </c>
    </row>
    <row r="809">
      <c r="A809" s="1" t="s">
        <v>808</v>
      </c>
      <c r="B809" s="2">
        <f>IFERROR(__xludf.DUMMYFUNCTION("SPLIT(A809, ""   "")"),71739.0)</f>
        <v>71739</v>
      </c>
      <c r="C809" s="2">
        <f>IFERROR(__xludf.DUMMYFUNCTION("""COMPUTED_VALUE"""),44215.0)</f>
        <v>44215</v>
      </c>
    </row>
    <row r="810">
      <c r="A810" s="1" t="s">
        <v>809</v>
      </c>
      <c r="B810" s="2">
        <f>IFERROR(__xludf.DUMMYFUNCTION("SPLIT(A810, ""   "")"),22764.0)</f>
        <v>22764</v>
      </c>
      <c r="C810" s="2">
        <f>IFERROR(__xludf.DUMMYFUNCTION("""COMPUTED_VALUE"""),14916.0)</f>
        <v>14916</v>
      </c>
    </row>
    <row r="811">
      <c r="A811" s="1" t="s">
        <v>810</v>
      </c>
      <c r="B811" s="2">
        <f>IFERROR(__xludf.DUMMYFUNCTION("SPLIT(A811, ""   "")"),70342.0)</f>
        <v>70342</v>
      </c>
      <c r="C811" s="2">
        <f>IFERROR(__xludf.DUMMYFUNCTION("""COMPUTED_VALUE"""),81976.0)</f>
        <v>81976</v>
      </c>
    </row>
    <row r="812">
      <c r="A812" s="1" t="s">
        <v>811</v>
      </c>
      <c r="B812" s="2">
        <f>IFERROR(__xludf.DUMMYFUNCTION("SPLIT(A812, ""   "")"),61768.0)</f>
        <v>61768</v>
      </c>
      <c r="C812" s="2">
        <f>IFERROR(__xludf.DUMMYFUNCTION("""COMPUTED_VALUE"""),43603.0)</f>
        <v>43603</v>
      </c>
    </row>
    <row r="813">
      <c r="A813" s="1" t="s">
        <v>812</v>
      </c>
      <c r="B813" s="2">
        <f>IFERROR(__xludf.DUMMYFUNCTION("SPLIT(A813, ""   "")"),90132.0)</f>
        <v>90132</v>
      </c>
      <c r="C813" s="2">
        <f>IFERROR(__xludf.DUMMYFUNCTION("""COMPUTED_VALUE"""),31672.0)</f>
        <v>31672</v>
      </c>
    </row>
    <row r="814">
      <c r="A814" s="1" t="s">
        <v>813</v>
      </c>
      <c r="B814" s="2">
        <f>IFERROR(__xludf.DUMMYFUNCTION("SPLIT(A814, ""   "")"),35753.0)</f>
        <v>35753</v>
      </c>
      <c r="C814" s="2">
        <f>IFERROR(__xludf.DUMMYFUNCTION("""COMPUTED_VALUE"""),85115.0)</f>
        <v>85115</v>
      </c>
    </row>
    <row r="815">
      <c r="A815" s="1" t="s">
        <v>814</v>
      </c>
      <c r="B815" s="2">
        <f>IFERROR(__xludf.DUMMYFUNCTION("SPLIT(A815, ""   "")"),87424.0)</f>
        <v>87424</v>
      </c>
      <c r="C815" s="2">
        <f>IFERROR(__xludf.DUMMYFUNCTION("""COMPUTED_VALUE"""),95399.0)</f>
        <v>95399</v>
      </c>
    </row>
    <row r="816">
      <c r="A816" s="1" t="s">
        <v>815</v>
      </c>
      <c r="B816" s="2">
        <f>IFERROR(__xludf.DUMMYFUNCTION("SPLIT(A816, ""   "")"),44506.0)</f>
        <v>44506</v>
      </c>
      <c r="C816" s="2">
        <f>IFERROR(__xludf.DUMMYFUNCTION("""COMPUTED_VALUE"""),59921.0)</f>
        <v>59921</v>
      </c>
    </row>
    <row r="817">
      <c r="A817" s="1" t="s">
        <v>816</v>
      </c>
      <c r="B817" s="2">
        <f>IFERROR(__xludf.DUMMYFUNCTION("SPLIT(A817, ""   "")"),58439.0)</f>
        <v>58439</v>
      </c>
      <c r="C817" s="2">
        <f>IFERROR(__xludf.DUMMYFUNCTION("""COMPUTED_VALUE"""),69764.0)</f>
        <v>69764</v>
      </c>
    </row>
    <row r="818">
      <c r="A818" s="1" t="s">
        <v>817</v>
      </c>
      <c r="B818" s="2">
        <f>IFERROR(__xludf.DUMMYFUNCTION("SPLIT(A818, ""   "")"),91737.0)</f>
        <v>91737</v>
      </c>
      <c r="C818" s="2">
        <f>IFERROR(__xludf.DUMMYFUNCTION("""COMPUTED_VALUE"""),43091.0)</f>
        <v>43091</v>
      </c>
    </row>
    <row r="819">
      <c r="A819" s="1" t="s">
        <v>818</v>
      </c>
      <c r="B819" s="2">
        <f>IFERROR(__xludf.DUMMYFUNCTION("SPLIT(A819, ""   "")"),84038.0)</f>
        <v>84038</v>
      </c>
      <c r="C819" s="2">
        <f>IFERROR(__xludf.DUMMYFUNCTION("""COMPUTED_VALUE"""),85175.0)</f>
        <v>85175</v>
      </c>
    </row>
    <row r="820">
      <c r="A820" s="1" t="s">
        <v>819</v>
      </c>
      <c r="B820" s="2">
        <f>IFERROR(__xludf.DUMMYFUNCTION("SPLIT(A820, ""   "")"),34169.0)</f>
        <v>34169</v>
      </c>
      <c r="C820" s="2">
        <f>IFERROR(__xludf.DUMMYFUNCTION("""COMPUTED_VALUE"""),32959.0)</f>
        <v>32959</v>
      </c>
    </row>
    <row r="821">
      <c r="A821" s="1" t="s">
        <v>820</v>
      </c>
      <c r="B821" s="2">
        <f>IFERROR(__xludf.DUMMYFUNCTION("SPLIT(A821, ""   "")"),57299.0)</f>
        <v>57299</v>
      </c>
      <c r="C821" s="2">
        <f>IFERROR(__xludf.DUMMYFUNCTION("""COMPUTED_VALUE"""),67053.0)</f>
        <v>67053</v>
      </c>
    </row>
    <row r="822">
      <c r="A822" s="1" t="s">
        <v>821</v>
      </c>
      <c r="B822" s="2">
        <f>IFERROR(__xludf.DUMMYFUNCTION("SPLIT(A822, ""   "")"),16078.0)</f>
        <v>16078</v>
      </c>
      <c r="C822" s="2">
        <f>IFERROR(__xludf.DUMMYFUNCTION("""COMPUTED_VALUE"""),55031.0)</f>
        <v>55031</v>
      </c>
    </row>
    <row r="823">
      <c r="A823" s="1" t="s">
        <v>822</v>
      </c>
      <c r="B823" s="2">
        <f>IFERROR(__xludf.DUMMYFUNCTION("SPLIT(A823, ""   "")"),94423.0)</f>
        <v>94423</v>
      </c>
      <c r="C823" s="2">
        <f>IFERROR(__xludf.DUMMYFUNCTION("""COMPUTED_VALUE"""),45156.0)</f>
        <v>45156</v>
      </c>
    </row>
    <row r="824">
      <c r="A824" s="1" t="s">
        <v>823</v>
      </c>
      <c r="B824" s="2">
        <f>IFERROR(__xludf.DUMMYFUNCTION("SPLIT(A824, ""   "")"),12025.0)</f>
        <v>12025</v>
      </c>
      <c r="C824" s="2">
        <f>IFERROR(__xludf.DUMMYFUNCTION("""COMPUTED_VALUE"""),76644.0)</f>
        <v>76644</v>
      </c>
    </row>
    <row r="825">
      <c r="A825" s="1" t="s">
        <v>824</v>
      </c>
      <c r="B825" s="2">
        <f>IFERROR(__xludf.DUMMYFUNCTION("SPLIT(A825, ""   "")"),49243.0)</f>
        <v>49243</v>
      </c>
      <c r="C825" s="2">
        <f>IFERROR(__xludf.DUMMYFUNCTION("""COMPUTED_VALUE"""),35658.0)</f>
        <v>35658</v>
      </c>
    </row>
    <row r="826">
      <c r="A826" s="1" t="s">
        <v>825</v>
      </c>
      <c r="B826" s="2">
        <f>IFERROR(__xludf.DUMMYFUNCTION("SPLIT(A826, ""   "")"),24206.0)</f>
        <v>24206</v>
      </c>
      <c r="C826" s="2">
        <f>IFERROR(__xludf.DUMMYFUNCTION("""COMPUTED_VALUE"""),76815.0)</f>
        <v>76815</v>
      </c>
    </row>
    <row r="827">
      <c r="A827" s="1" t="s">
        <v>826</v>
      </c>
      <c r="B827" s="2">
        <f>IFERROR(__xludf.DUMMYFUNCTION("SPLIT(A827, ""   "")"),19466.0)</f>
        <v>19466</v>
      </c>
      <c r="C827" s="2">
        <f>IFERROR(__xludf.DUMMYFUNCTION("""COMPUTED_VALUE"""),68123.0)</f>
        <v>68123</v>
      </c>
    </row>
    <row r="828">
      <c r="A828" s="1" t="s">
        <v>827</v>
      </c>
      <c r="B828" s="2">
        <f>IFERROR(__xludf.DUMMYFUNCTION("SPLIT(A828, ""   "")"),36271.0)</f>
        <v>36271</v>
      </c>
      <c r="C828" s="2">
        <f>IFERROR(__xludf.DUMMYFUNCTION("""COMPUTED_VALUE"""),16768.0)</f>
        <v>16768</v>
      </c>
    </row>
    <row r="829">
      <c r="A829" s="1" t="s">
        <v>828</v>
      </c>
      <c r="B829" s="2">
        <f>IFERROR(__xludf.DUMMYFUNCTION("SPLIT(A829, ""   "")"),20805.0)</f>
        <v>20805</v>
      </c>
      <c r="C829" s="2">
        <f>IFERROR(__xludf.DUMMYFUNCTION("""COMPUTED_VALUE"""),59921.0)</f>
        <v>59921</v>
      </c>
    </row>
    <row r="830">
      <c r="A830" s="1" t="s">
        <v>829</v>
      </c>
      <c r="B830" s="2">
        <f>IFERROR(__xludf.DUMMYFUNCTION("SPLIT(A830, ""   "")"),44320.0)</f>
        <v>44320</v>
      </c>
      <c r="C830" s="2">
        <f>IFERROR(__xludf.DUMMYFUNCTION("""COMPUTED_VALUE"""),90492.0)</f>
        <v>90492</v>
      </c>
    </row>
    <row r="831">
      <c r="A831" s="1" t="s">
        <v>830</v>
      </c>
      <c r="B831" s="2">
        <f>IFERROR(__xludf.DUMMYFUNCTION("SPLIT(A831, ""   "")"),55138.0)</f>
        <v>55138</v>
      </c>
      <c r="C831" s="2">
        <f>IFERROR(__xludf.DUMMYFUNCTION("""COMPUTED_VALUE"""),64836.0)</f>
        <v>64836</v>
      </c>
    </row>
    <row r="832">
      <c r="A832" s="1" t="s">
        <v>831</v>
      </c>
      <c r="B832" s="2">
        <f>IFERROR(__xludf.DUMMYFUNCTION("SPLIT(A832, ""   "")"),80603.0)</f>
        <v>80603</v>
      </c>
      <c r="C832" s="2">
        <f>IFERROR(__xludf.DUMMYFUNCTION("""COMPUTED_VALUE"""),45758.0)</f>
        <v>45758</v>
      </c>
    </row>
    <row r="833">
      <c r="A833" s="1" t="s">
        <v>832</v>
      </c>
      <c r="B833" s="2">
        <f>IFERROR(__xludf.DUMMYFUNCTION("SPLIT(A833, ""   "")"),80337.0)</f>
        <v>80337</v>
      </c>
      <c r="C833" s="2">
        <f>IFERROR(__xludf.DUMMYFUNCTION("""COMPUTED_VALUE"""),30227.0)</f>
        <v>30227</v>
      </c>
    </row>
    <row r="834">
      <c r="A834" s="1" t="s">
        <v>833</v>
      </c>
      <c r="B834" s="2">
        <f>IFERROR(__xludf.DUMMYFUNCTION("SPLIT(A834, ""   "")"),59921.0)</f>
        <v>59921</v>
      </c>
      <c r="C834" s="2">
        <f>IFERROR(__xludf.DUMMYFUNCTION("""COMPUTED_VALUE"""),67830.0)</f>
        <v>67830</v>
      </c>
    </row>
    <row r="835">
      <c r="A835" s="1" t="s">
        <v>834</v>
      </c>
      <c r="B835" s="2">
        <f>IFERROR(__xludf.DUMMYFUNCTION("SPLIT(A835, ""   "")"),95013.0)</f>
        <v>95013</v>
      </c>
      <c r="C835" s="2">
        <f>IFERROR(__xludf.DUMMYFUNCTION("""COMPUTED_VALUE"""),23975.0)</f>
        <v>23975</v>
      </c>
    </row>
    <row r="836">
      <c r="A836" s="1" t="s">
        <v>835</v>
      </c>
      <c r="B836" s="2">
        <f>IFERROR(__xludf.DUMMYFUNCTION("SPLIT(A836, ""   "")"),42358.0)</f>
        <v>42358</v>
      </c>
      <c r="C836" s="2">
        <f>IFERROR(__xludf.DUMMYFUNCTION("""COMPUTED_VALUE"""),45118.0)</f>
        <v>45118</v>
      </c>
    </row>
    <row r="837">
      <c r="A837" s="1" t="s">
        <v>836</v>
      </c>
      <c r="B837" s="2">
        <f>IFERROR(__xludf.DUMMYFUNCTION("SPLIT(A837, ""   "")"),60271.0)</f>
        <v>60271</v>
      </c>
      <c r="C837" s="2">
        <f>IFERROR(__xludf.DUMMYFUNCTION("""COMPUTED_VALUE"""),62795.0)</f>
        <v>62795</v>
      </c>
    </row>
    <row r="838">
      <c r="A838" s="1" t="s">
        <v>837</v>
      </c>
      <c r="B838" s="2">
        <f>IFERROR(__xludf.DUMMYFUNCTION("SPLIT(A838, ""   "")"),91829.0)</f>
        <v>91829</v>
      </c>
      <c r="C838" s="2">
        <f>IFERROR(__xludf.DUMMYFUNCTION("""COMPUTED_VALUE"""),14916.0)</f>
        <v>14916</v>
      </c>
    </row>
    <row r="839">
      <c r="A839" s="1" t="s">
        <v>838</v>
      </c>
      <c r="B839" s="2">
        <f>IFERROR(__xludf.DUMMYFUNCTION("SPLIT(A839, ""   "")"),72118.0)</f>
        <v>72118</v>
      </c>
      <c r="C839" s="2">
        <f>IFERROR(__xludf.DUMMYFUNCTION("""COMPUTED_VALUE"""),81976.0)</f>
        <v>81976</v>
      </c>
    </row>
    <row r="840">
      <c r="A840" s="1" t="s">
        <v>839</v>
      </c>
      <c r="B840" s="2">
        <f>IFERROR(__xludf.DUMMYFUNCTION("SPLIT(A840, ""   "")"),42079.0)</f>
        <v>42079</v>
      </c>
      <c r="C840" s="2">
        <f>IFERROR(__xludf.DUMMYFUNCTION("""COMPUTED_VALUE"""),64836.0)</f>
        <v>64836</v>
      </c>
    </row>
    <row r="841">
      <c r="A841" s="1" t="s">
        <v>840</v>
      </c>
      <c r="B841" s="2">
        <f>IFERROR(__xludf.DUMMYFUNCTION("SPLIT(A841, ""   "")"),29714.0)</f>
        <v>29714</v>
      </c>
      <c r="C841" s="2">
        <f>IFERROR(__xludf.DUMMYFUNCTION("""COMPUTED_VALUE"""),47405.0)</f>
        <v>47405</v>
      </c>
    </row>
    <row r="842">
      <c r="A842" s="1" t="s">
        <v>841</v>
      </c>
      <c r="B842" s="2">
        <f>IFERROR(__xludf.DUMMYFUNCTION("SPLIT(A842, ""   "")"),75024.0)</f>
        <v>75024</v>
      </c>
      <c r="C842" s="2">
        <f>IFERROR(__xludf.DUMMYFUNCTION("""COMPUTED_VALUE"""),69180.0)</f>
        <v>69180</v>
      </c>
    </row>
    <row r="843">
      <c r="A843" s="1" t="s">
        <v>842</v>
      </c>
      <c r="B843" s="2">
        <f>IFERROR(__xludf.DUMMYFUNCTION("SPLIT(A843, ""   "")"),97698.0)</f>
        <v>97698</v>
      </c>
      <c r="C843" s="2">
        <f>IFERROR(__xludf.DUMMYFUNCTION("""COMPUTED_VALUE"""),17299.0)</f>
        <v>17299</v>
      </c>
    </row>
    <row r="844">
      <c r="A844" s="1" t="s">
        <v>843</v>
      </c>
      <c r="B844" s="2">
        <f>IFERROR(__xludf.DUMMYFUNCTION("SPLIT(A844, ""   "")"),53871.0)</f>
        <v>53871</v>
      </c>
      <c r="C844" s="2">
        <f>IFERROR(__xludf.DUMMYFUNCTION("""COMPUTED_VALUE"""),60848.0)</f>
        <v>60848</v>
      </c>
    </row>
    <row r="845">
      <c r="A845" s="1" t="s">
        <v>844</v>
      </c>
      <c r="B845" s="2">
        <f>IFERROR(__xludf.DUMMYFUNCTION("SPLIT(A845, ""   "")"),32772.0)</f>
        <v>32772</v>
      </c>
      <c r="C845" s="2">
        <f>IFERROR(__xludf.DUMMYFUNCTION("""COMPUTED_VALUE"""),94024.0)</f>
        <v>94024</v>
      </c>
    </row>
    <row r="846">
      <c r="A846" s="1" t="s">
        <v>845</v>
      </c>
      <c r="B846" s="2">
        <f>IFERROR(__xludf.DUMMYFUNCTION("SPLIT(A846, ""   "")"),23136.0)</f>
        <v>23136</v>
      </c>
      <c r="C846" s="2">
        <f>IFERROR(__xludf.DUMMYFUNCTION("""COMPUTED_VALUE"""),69263.0)</f>
        <v>69263</v>
      </c>
    </row>
    <row r="847">
      <c r="A847" s="1" t="s">
        <v>846</v>
      </c>
      <c r="B847" s="2">
        <f>IFERROR(__xludf.DUMMYFUNCTION("SPLIT(A847, ""   "")"),65014.0)</f>
        <v>65014</v>
      </c>
      <c r="C847" s="2">
        <f>IFERROR(__xludf.DUMMYFUNCTION("""COMPUTED_VALUE"""),13284.0)</f>
        <v>13284</v>
      </c>
    </row>
    <row r="848">
      <c r="A848" s="1" t="s">
        <v>847</v>
      </c>
      <c r="B848" s="2">
        <f>IFERROR(__xludf.DUMMYFUNCTION("SPLIT(A848, ""   "")"),99723.0)</f>
        <v>99723</v>
      </c>
      <c r="C848" s="2">
        <f>IFERROR(__xludf.DUMMYFUNCTION("""COMPUTED_VALUE"""),70247.0)</f>
        <v>70247</v>
      </c>
    </row>
    <row r="849">
      <c r="A849" s="1" t="s">
        <v>848</v>
      </c>
      <c r="B849" s="2">
        <f>IFERROR(__xludf.DUMMYFUNCTION("SPLIT(A849, ""   "")"),10739.0)</f>
        <v>10739</v>
      </c>
      <c r="C849" s="2">
        <f>IFERROR(__xludf.DUMMYFUNCTION("""COMPUTED_VALUE"""),69071.0)</f>
        <v>69071</v>
      </c>
    </row>
    <row r="850">
      <c r="A850" s="1" t="s">
        <v>849</v>
      </c>
      <c r="B850" s="2">
        <f>IFERROR(__xludf.DUMMYFUNCTION("SPLIT(A850, ""   "")"),96656.0)</f>
        <v>96656</v>
      </c>
      <c r="C850" s="2">
        <f>IFERROR(__xludf.DUMMYFUNCTION("""COMPUTED_VALUE"""),20261.0)</f>
        <v>20261</v>
      </c>
    </row>
    <row r="851">
      <c r="A851" s="1" t="s">
        <v>850</v>
      </c>
      <c r="B851" s="2">
        <f>IFERROR(__xludf.DUMMYFUNCTION("SPLIT(A851, ""   "")"),77088.0)</f>
        <v>77088</v>
      </c>
      <c r="C851" s="2">
        <f>IFERROR(__xludf.DUMMYFUNCTION("""COMPUTED_VALUE"""),64836.0)</f>
        <v>64836</v>
      </c>
    </row>
    <row r="852">
      <c r="A852" s="1" t="s">
        <v>851</v>
      </c>
      <c r="B852" s="2">
        <f>IFERROR(__xludf.DUMMYFUNCTION("SPLIT(A852, ""   "")"),60997.0)</f>
        <v>60997</v>
      </c>
      <c r="C852" s="2">
        <f>IFERROR(__xludf.DUMMYFUNCTION("""COMPUTED_VALUE"""),27431.0)</f>
        <v>27431</v>
      </c>
    </row>
    <row r="853">
      <c r="A853" s="1" t="s">
        <v>852</v>
      </c>
      <c r="B853" s="2">
        <f>IFERROR(__xludf.DUMMYFUNCTION("SPLIT(A853, ""   "")"),16566.0)</f>
        <v>16566</v>
      </c>
      <c r="C853" s="2">
        <f>IFERROR(__xludf.DUMMYFUNCTION("""COMPUTED_VALUE"""),59892.0)</f>
        <v>59892</v>
      </c>
    </row>
    <row r="854">
      <c r="A854" s="1" t="s">
        <v>853</v>
      </c>
      <c r="B854" s="2">
        <f>IFERROR(__xludf.DUMMYFUNCTION("SPLIT(A854, ""   "")"),34855.0)</f>
        <v>34855</v>
      </c>
      <c r="C854" s="2">
        <f>IFERROR(__xludf.DUMMYFUNCTION("""COMPUTED_VALUE"""),71849.0)</f>
        <v>71849</v>
      </c>
    </row>
    <row r="855">
      <c r="A855" s="1" t="s">
        <v>854</v>
      </c>
      <c r="B855" s="2">
        <f>IFERROR(__xludf.DUMMYFUNCTION("SPLIT(A855, ""   "")"),13575.0)</f>
        <v>13575</v>
      </c>
      <c r="C855" s="2">
        <f>IFERROR(__xludf.DUMMYFUNCTION("""COMPUTED_VALUE"""),43778.0)</f>
        <v>43778</v>
      </c>
    </row>
    <row r="856">
      <c r="A856" s="1" t="s">
        <v>855</v>
      </c>
      <c r="B856" s="2">
        <f>IFERROR(__xludf.DUMMYFUNCTION("SPLIT(A856, ""   "")"),10925.0)</f>
        <v>10925</v>
      </c>
      <c r="C856" s="2">
        <f>IFERROR(__xludf.DUMMYFUNCTION("""COMPUTED_VALUE"""),81943.0)</f>
        <v>81943</v>
      </c>
    </row>
    <row r="857">
      <c r="A857" s="1" t="s">
        <v>856</v>
      </c>
      <c r="B857" s="2">
        <f>IFERROR(__xludf.DUMMYFUNCTION("SPLIT(A857, ""   "")"),41426.0)</f>
        <v>41426</v>
      </c>
      <c r="C857" s="2">
        <f>IFERROR(__xludf.DUMMYFUNCTION("""COMPUTED_VALUE"""),38747.0)</f>
        <v>38747</v>
      </c>
    </row>
    <row r="858">
      <c r="A858" s="1" t="s">
        <v>857</v>
      </c>
      <c r="B858" s="2">
        <f>IFERROR(__xludf.DUMMYFUNCTION("SPLIT(A858, ""   "")"),45792.0)</f>
        <v>45792</v>
      </c>
      <c r="C858" s="2">
        <f>IFERROR(__xludf.DUMMYFUNCTION("""COMPUTED_VALUE"""),91359.0)</f>
        <v>91359</v>
      </c>
    </row>
    <row r="859">
      <c r="A859" s="1" t="s">
        <v>858</v>
      </c>
      <c r="B859" s="2">
        <f>IFERROR(__xludf.DUMMYFUNCTION("SPLIT(A859, ""   "")"),77266.0)</f>
        <v>77266</v>
      </c>
      <c r="C859" s="2">
        <f>IFERROR(__xludf.DUMMYFUNCTION("""COMPUTED_VALUE"""),13575.0)</f>
        <v>13575</v>
      </c>
    </row>
    <row r="860">
      <c r="A860" s="1" t="s">
        <v>859</v>
      </c>
      <c r="B860" s="2">
        <f>IFERROR(__xludf.DUMMYFUNCTION("SPLIT(A860, ""   "")"),54453.0)</f>
        <v>54453</v>
      </c>
      <c r="C860" s="2">
        <f>IFERROR(__xludf.DUMMYFUNCTION("""COMPUTED_VALUE"""),89542.0)</f>
        <v>89542</v>
      </c>
    </row>
    <row r="861">
      <c r="A861" s="1" t="s">
        <v>860</v>
      </c>
      <c r="B861" s="2">
        <f>IFERROR(__xludf.DUMMYFUNCTION("SPLIT(A861, ""   "")"),26345.0)</f>
        <v>26345</v>
      </c>
      <c r="C861" s="2">
        <f>IFERROR(__xludf.DUMMYFUNCTION("""COMPUTED_VALUE"""),88825.0)</f>
        <v>88825</v>
      </c>
    </row>
    <row r="862">
      <c r="A862" s="1" t="s">
        <v>861</v>
      </c>
      <c r="B862" s="2">
        <f>IFERROR(__xludf.DUMMYFUNCTION("SPLIT(A862, ""   "")"),45204.0)</f>
        <v>45204</v>
      </c>
      <c r="C862" s="2">
        <f>IFERROR(__xludf.DUMMYFUNCTION("""COMPUTED_VALUE"""),69926.0)</f>
        <v>69926</v>
      </c>
    </row>
    <row r="863">
      <c r="A863" s="1" t="s">
        <v>862</v>
      </c>
      <c r="B863" s="2">
        <f>IFERROR(__xludf.DUMMYFUNCTION("SPLIT(A863, ""   "")"),22055.0)</f>
        <v>22055</v>
      </c>
      <c r="C863" s="2">
        <f>IFERROR(__xludf.DUMMYFUNCTION("""COMPUTED_VALUE"""),70247.0)</f>
        <v>70247</v>
      </c>
    </row>
    <row r="864">
      <c r="A864" s="1" t="s">
        <v>863</v>
      </c>
      <c r="B864" s="2">
        <f>IFERROR(__xludf.DUMMYFUNCTION("SPLIT(A864, ""   "")"),66184.0)</f>
        <v>66184</v>
      </c>
      <c r="C864" s="2">
        <f>IFERROR(__xludf.DUMMYFUNCTION("""COMPUTED_VALUE"""),45758.0)</f>
        <v>45758</v>
      </c>
    </row>
    <row r="865">
      <c r="A865" s="1" t="s">
        <v>864</v>
      </c>
      <c r="B865" s="2">
        <f>IFERROR(__xludf.DUMMYFUNCTION("SPLIT(A865, ""   "")"),89954.0)</f>
        <v>89954</v>
      </c>
      <c r="C865" s="2">
        <f>IFERROR(__xludf.DUMMYFUNCTION("""COMPUTED_VALUE"""),13284.0)</f>
        <v>13284</v>
      </c>
    </row>
    <row r="866">
      <c r="A866" s="1" t="s">
        <v>865</v>
      </c>
      <c r="B866" s="2">
        <f>IFERROR(__xludf.DUMMYFUNCTION("SPLIT(A866, ""   "")"),76966.0)</f>
        <v>76966</v>
      </c>
      <c r="C866" s="2">
        <f>IFERROR(__xludf.DUMMYFUNCTION("""COMPUTED_VALUE"""),78245.0)</f>
        <v>78245</v>
      </c>
    </row>
    <row r="867">
      <c r="A867" s="1" t="s">
        <v>866</v>
      </c>
      <c r="B867" s="2">
        <f>IFERROR(__xludf.DUMMYFUNCTION("SPLIT(A867, ""   "")"),16756.0)</f>
        <v>16756</v>
      </c>
      <c r="C867" s="2">
        <f>IFERROR(__xludf.DUMMYFUNCTION("""COMPUTED_VALUE"""),75144.0)</f>
        <v>75144</v>
      </c>
    </row>
    <row r="868">
      <c r="A868" s="1" t="s">
        <v>867</v>
      </c>
      <c r="B868" s="2">
        <f>IFERROR(__xludf.DUMMYFUNCTION("SPLIT(A868, ""   "")"),35954.0)</f>
        <v>35954</v>
      </c>
      <c r="C868" s="2">
        <f>IFERROR(__xludf.DUMMYFUNCTION("""COMPUTED_VALUE"""),13431.0)</f>
        <v>13431</v>
      </c>
    </row>
    <row r="869">
      <c r="A869" s="1" t="s">
        <v>868</v>
      </c>
      <c r="B869" s="2">
        <f>IFERROR(__xludf.DUMMYFUNCTION("SPLIT(A869, ""   "")"),41534.0)</f>
        <v>41534</v>
      </c>
      <c r="C869" s="2">
        <f>IFERROR(__xludf.DUMMYFUNCTION("""COMPUTED_VALUE"""),55700.0)</f>
        <v>55700</v>
      </c>
    </row>
    <row r="870">
      <c r="A870" s="1" t="s">
        <v>869</v>
      </c>
      <c r="B870" s="2">
        <f>IFERROR(__xludf.DUMMYFUNCTION("SPLIT(A870, ""   "")"),34625.0)</f>
        <v>34625</v>
      </c>
      <c r="C870" s="2">
        <f>IFERROR(__xludf.DUMMYFUNCTION("""COMPUTED_VALUE"""),25112.0)</f>
        <v>25112</v>
      </c>
    </row>
    <row r="871">
      <c r="A871" s="1" t="s">
        <v>870</v>
      </c>
      <c r="B871" s="2">
        <f>IFERROR(__xludf.DUMMYFUNCTION("SPLIT(A871, ""   "")"),16484.0)</f>
        <v>16484</v>
      </c>
      <c r="C871" s="2">
        <f>IFERROR(__xludf.DUMMYFUNCTION("""COMPUTED_VALUE"""),27791.0)</f>
        <v>27791</v>
      </c>
    </row>
    <row r="872">
      <c r="A872" s="1" t="s">
        <v>871</v>
      </c>
      <c r="B872" s="2">
        <f>IFERROR(__xludf.DUMMYFUNCTION("SPLIT(A872, ""   "")"),13180.0)</f>
        <v>13180</v>
      </c>
      <c r="C872" s="2">
        <f>IFERROR(__xludf.DUMMYFUNCTION("""COMPUTED_VALUE"""),43603.0)</f>
        <v>43603</v>
      </c>
    </row>
    <row r="873">
      <c r="A873" s="1" t="s">
        <v>872</v>
      </c>
      <c r="B873" s="2">
        <f>IFERROR(__xludf.DUMMYFUNCTION("SPLIT(A873, ""   "")"),72476.0)</f>
        <v>72476</v>
      </c>
      <c r="C873" s="2">
        <f>IFERROR(__xludf.DUMMYFUNCTION("""COMPUTED_VALUE"""),26272.0)</f>
        <v>26272</v>
      </c>
    </row>
    <row r="874">
      <c r="A874" s="1" t="s">
        <v>873</v>
      </c>
      <c r="B874" s="2">
        <f>IFERROR(__xludf.DUMMYFUNCTION("SPLIT(A874, ""   "")"),56865.0)</f>
        <v>56865</v>
      </c>
      <c r="C874" s="2">
        <f>IFERROR(__xludf.DUMMYFUNCTION("""COMPUTED_VALUE"""),44266.0)</f>
        <v>44266</v>
      </c>
    </row>
    <row r="875">
      <c r="A875" s="1" t="s">
        <v>874</v>
      </c>
      <c r="B875" s="2">
        <f>IFERROR(__xludf.DUMMYFUNCTION("SPLIT(A875, ""   "")"),29214.0)</f>
        <v>29214</v>
      </c>
      <c r="C875" s="2">
        <f>IFERROR(__xludf.DUMMYFUNCTION("""COMPUTED_VALUE"""),52239.0)</f>
        <v>52239</v>
      </c>
    </row>
    <row r="876">
      <c r="A876" s="1" t="s">
        <v>875</v>
      </c>
      <c r="B876" s="2">
        <f>IFERROR(__xludf.DUMMYFUNCTION("SPLIT(A876, ""   "")"),48021.0)</f>
        <v>48021</v>
      </c>
      <c r="C876" s="2">
        <f>IFERROR(__xludf.DUMMYFUNCTION("""COMPUTED_VALUE"""),13137.0)</f>
        <v>13137</v>
      </c>
    </row>
    <row r="877">
      <c r="A877" s="1" t="s">
        <v>876</v>
      </c>
      <c r="B877" s="2">
        <f>IFERROR(__xludf.DUMMYFUNCTION("SPLIT(A877, ""   "")"),85762.0)</f>
        <v>85762</v>
      </c>
      <c r="C877" s="2">
        <f>IFERROR(__xludf.DUMMYFUNCTION("""COMPUTED_VALUE"""),56515.0)</f>
        <v>56515</v>
      </c>
    </row>
    <row r="878">
      <c r="A878" s="1" t="s">
        <v>877</v>
      </c>
      <c r="B878" s="2">
        <f>IFERROR(__xludf.DUMMYFUNCTION("SPLIT(A878, ""   "")"),11530.0)</f>
        <v>11530</v>
      </c>
      <c r="C878" s="2">
        <f>IFERROR(__xludf.DUMMYFUNCTION("""COMPUTED_VALUE"""),14094.0)</f>
        <v>14094</v>
      </c>
    </row>
    <row r="879">
      <c r="A879" s="1" t="s">
        <v>878</v>
      </c>
      <c r="B879" s="2">
        <f>IFERROR(__xludf.DUMMYFUNCTION("SPLIT(A879, ""   "")"),25191.0)</f>
        <v>25191</v>
      </c>
      <c r="C879" s="2">
        <f>IFERROR(__xludf.DUMMYFUNCTION("""COMPUTED_VALUE"""),46867.0)</f>
        <v>46867</v>
      </c>
    </row>
    <row r="880">
      <c r="A880" s="1" t="s">
        <v>879</v>
      </c>
      <c r="B880" s="2">
        <f>IFERROR(__xludf.DUMMYFUNCTION("SPLIT(A880, ""   "")"),40256.0)</f>
        <v>40256</v>
      </c>
      <c r="C880" s="2">
        <f>IFERROR(__xludf.DUMMYFUNCTION("""COMPUTED_VALUE"""),27805.0)</f>
        <v>27805</v>
      </c>
    </row>
    <row r="881">
      <c r="A881" s="1" t="s">
        <v>880</v>
      </c>
      <c r="B881" s="2">
        <f>IFERROR(__xludf.DUMMYFUNCTION("SPLIT(A881, ""   "")"),42575.0)</f>
        <v>42575</v>
      </c>
      <c r="C881" s="2">
        <f>IFERROR(__xludf.DUMMYFUNCTION("""COMPUTED_VALUE"""),35753.0)</f>
        <v>35753</v>
      </c>
    </row>
    <row r="882">
      <c r="A882" s="1" t="s">
        <v>881</v>
      </c>
      <c r="B882" s="2">
        <f>IFERROR(__xludf.DUMMYFUNCTION("SPLIT(A882, ""   "")"),78015.0)</f>
        <v>78015</v>
      </c>
      <c r="C882" s="2">
        <f>IFERROR(__xludf.DUMMYFUNCTION("""COMPUTED_VALUE"""),89542.0)</f>
        <v>89542</v>
      </c>
    </row>
    <row r="883">
      <c r="A883" s="1" t="s">
        <v>882</v>
      </c>
      <c r="B883" s="2">
        <f>IFERROR(__xludf.DUMMYFUNCTION("SPLIT(A883, ""   "")"),79395.0)</f>
        <v>79395</v>
      </c>
      <c r="C883" s="2">
        <f>IFERROR(__xludf.DUMMYFUNCTION("""COMPUTED_VALUE"""),36014.0)</f>
        <v>36014</v>
      </c>
    </row>
    <row r="884">
      <c r="A884" s="1" t="s">
        <v>883</v>
      </c>
      <c r="B884" s="2">
        <f>IFERROR(__xludf.DUMMYFUNCTION("SPLIT(A884, ""   "")"),51976.0)</f>
        <v>51976</v>
      </c>
      <c r="C884" s="2">
        <f>IFERROR(__xludf.DUMMYFUNCTION("""COMPUTED_VALUE"""),60848.0)</f>
        <v>60848</v>
      </c>
    </row>
    <row r="885">
      <c r="A885" s="1" t="s">
        <v>884</v>
      </c>
      <c r="B885" s="2">
        <f>IFERROR(__xludf.DUMMYFUNCTION("SPLIT(A885, ""   "")"),91540.0)</f>
        <v>91540</v>
      </c>
      <c r="C885" s="2">
        <f>IFERROR(__xludf.DUMMYFUNCTION("""COMPUTED_VALUE"""),78975.0)</f>
        <v>78975</v>
      </c>
    </row>
    <row r="886">
      <c r="A886" s="1" t="s">
        <v>885</v>
      </c>
      <c r="B886" s="2">
        <f>IFERROR(__xludf.DUMMYFUNCTION("SPLIT(A886, ""   "")"),15438.0)</f>
        <v>15438</v>
      </c>
      <c r="C886" s="2">
        <f>IFERROR(__xludf.DUMMYFUNCTION("""COMPUTED_VALUE"""),29681.0)</f>
        <v>29681</v>
      </c>
    </row>
    <row r="887">
      <c r="A887" s="1" t="s">
        <v>886</v>
      </c>
      <c r="B887" s="2">
        <f>IFERROR(__xludf.DUMMYFUNCTION("SPLIT(A887, ""   "")"),83498.0)</f>
        <v>83498</v>
      </c>
      <c r="C887" s="2">
        <f>IFERROR(__xludf.DUMMYFUNCTION("""COMPUTED_VALUE"""),13575.0)</f>
        <v>13575</v>
      </c>
    </row>
    <row r="888">
      <c r="A888" s="1" t="s">
        <v>887</v>
      </c>
      <c r="B888" s="2">
        <f>IFERROR(__xludf.DUMMYFUNCTION("SPLIT(A888, ""   "")"),70566.0)</f>
        <v>70566</v>
      </c>
      <c r="C888" s="2">
        <f>IFERROR(__xludf.DUMMYFUNCTION("""COMPUTED_VALUE"""),28673.0)</f>
        <v>28673</v>
      </c>
    </row>
    <row r="889">
      <c r="A889" s="1" t="s">
        <v>888</v>
      </c>
      <c r="B889" s="2">
        <f>IFERROR(__xludf.DUMMYFUNCTION("SPLIT(A889, ""   "")"),78791.0)</f>
        <v>78791</v>
      </c>
      <c r="C889" s="2">
        <f>IFERROR(__xludf.DUMMYFUNCTION("""COMPUTED_VALUE"""),46293.0)</f>
        <v>46293</v>
      </c>
    </row>
    <row r="890">
      <c r="A890" s="1" t="s">
        <v>889</v>
      </c>
      <c r="B890" s="2">
        <f>IFERROR(__xludf.DUMMYFUNCTION("SPLIT(A890, ""   "")"),40988.0)</f>
        <v>40988</v>
      </c>
      <c r="C890" s="2">
        <f>IFERROR(__xludf.DUMMYFUNCTION("""COMPUTED_VALUE"""),46249.0)</f>
        <v>46249</v>
      </c>
    </row>
    <row r="891">
      <c r="A891" s="1" t="s">
        <v>890</v>
      </c>
      <c r="B891" s="2">
        <f>IFERROR(__xludf.DUMMYFUNCTION("SPLIT(A891, ""   "")"),84968.0)</f>
        <v>84968</v>
      </c>
      <c r="C891" s="2">
        <f>IFERROR(__xludf.DUMMYFUNCTION("""COMPUTED_VALUE"""),15198.0)</f>
        <v>15198</v>
      </c>
    </row>
    <row r="892">
      <c r="A892" s="1" t="s">
        <v>891</v>
      </c>
      <c r="B892" s="2">
        <f>IFERROR(__xludf.DUMMYFUNCTION("SPLIT(A892, ""   "")"),12950.0)</f>
        <v>12950</v>
      </c>
      <c r="C892" s="2">
        <f>IFERROR(__xludf.DUMMYFUNCTION("""COMPUTED_VALUE"""),51470.0)</f>
        <v>51470</v>
      </c>
    </row>
    <row r="893">
      <c r="A893" s="1" t="s">
        <v>892</v>
      </c>
      <c r="B893" s="2">
        <f>IFERROR(__xludf.DUMMYFUNCTION("SPLIT(A893, ""   "")"),43049.0)</f>
        <v>43049</v>
      </c>
      <c r="C893" s="2">
        <f>IFERROR(__xludf.DUMMYFUNCTION("""COMPUTED_VALUE"""),40408.0)</f>
        <v>40408</v>
      </c>
    </row>
    <row r="894">
      <c r="A894" s="1" t="s">
        <v>893</v>
      </c>
      <c r="B894" s="2">
        <f>IFERROR(__xludf.DUMMYFUNCTION("SPLIT(A894, ""   "")"),29441.0)</f>
        <v>29441</v>
      </c>
      <c r="C894" s="2">
        <f>IFERROR(__xludf.DUMMYFUNCTION("""COMPUTED_VALUE"""),17880.0)</f>
        <v>17880</v>
      </c>
    </row>
    <row r="895">
      <c r="A895" s="1" t="s">
        <v>894</v>
      </c>
      <c r="B895" s="2">
        <f>IFERROR(__xludf.DUMMYFUNCTION("SPLIT(A895, ""   "")"),33283.0)</f>
        <v>33283</v>
      </c>
      <c r="C895" s="2">
        <f>IFERROR(__xludf.DUMMYFUNCTION("""COMPUTED_VALUE"""),29681.0)</f>
        <v>29681</v>
      </c>
    </row>
    <row r="896">
      <c r="A896" s="1" t="s">
        <v>895</v>
      </c>
      <c r="B896" s="2">
        <f>IFERROR(__xludf.DUMMYFUNCTION("SPLIT(A896, ""   "")"),45021.0)</f>
        <v>45021</v>
      </c>
      <c r="C896" s="2">
        <f>IFERROR(__xludf.DUMMYFUNCTION("""COMPUTED_VALUE"""),77019.0)</f>
        <v>77019</v>
      </c>
    </row>
    <row r="897">
      <c r="A897" s="1" t="s">
        <v>896</v>
      </c>
      <c r="B897" s="2">
        <f>IFERROR(__xludf.DUMMYFUNCTION("SPLIT(A897, ""   "")"),19403.0)</f>
        <v>19403</v>
      </c>
      <c r="C897" s="2">
        <f>IFERROR(__xludf.DUMMYFUNCTION("""COMPUTED_VALUE"""),60496.0)</f>
        <v>60496</v>
      </c>
    </row>
    <row r="898">
      <c r="A898" s="1" t="s">
        <v>897</v>
      </c>
      <c r="B898" s="2">
        <f>IFERROR(__xludf.DUMMYFUNCTION("SPLIT(A898, ""   "")"),37671.0)</f>
        <v>37671</v>
      </c>
      <c r="C898" s="2">
        <f>IFERROR(__xludf.DUMMYFUNCTION("""COMPUTED_VALUE"""),13897.0)</f>
        <v>13897</v>
      </c>
    </row>
    <row r="899">
      <c r="A899" s="1" t="s">
        <v>898</v>
      </c>
      <c r="B899" s="2">
        <f>IFERROR(__xludf.DUMMYFUNCTION("SPLIT(A899, ""   "")"),52800.0)</f>
        <v>52800</v>
      </c>
      <c r="C899" s="2">
        <f>IFERROR(__xludf.DUMMYFUNCTION("""COMPUTED_VALUE"""),46293.0)</f>
        <v>46293</v>
      </c>
    </row>
    <row r="900">
      <c r="A900" s="1" t="s">
        <v>899</v>
      </c>
      <c r="B900" s="2">
        <f>IFERROR(__xludf.DUMMYFUNCTION("SPLIT(A900, ""   "")"),65255.0)</f>
        <v>65255</v>
      </c>
      <c r="C900" s="2">
        <f>IFERROR(__xludf.DUMMYFUNCTION("""COMPUTED_VALUE"""),73346.0)</f>
        <v>73346</v>
      </c>
    </row>
    <row r="901">
      <c r="A901" s="1" t="s">
        <v>900</v>
      </c>
      <c r="B901" s="2">
        <f>IFERROR(__xludf.DUMMYFUNCTION("SPLIT(A901, ""   "")"),19007.0)</f>
        <v>19007</v>
      </c>
      <c r="C901" s="2">
        <f>IFERROR(__xludf.DUMMYFUNCTION("""COMPUTED_VALUE"""),78906.0)</f>
        <v>78906</v>
      </c>
    </row>
    <row r="902">
      <c r="A902" s="1" t="s">
        <v>901</v>
      </c>
      <c r="B902" s="2">
        <f>IFERROR(__xludf.DUMMYFUNCTION("SPLIT(A902, ""   "")"),61032.0)</f>
        <v>61032</v>
      </c>
      <c r="C902" s="2">
        <f>IFERROR(__xludf.DUMMYFUNCTION("""COMPUTED_VALUE"""),95399.0)</f>
        <v>95399</v>
      </c>
    </row>
    <row r="903">
      <c r="A903" s="1" t="s">
        <v>902</v>
      </c>
      <c r="B903" s="2">
        <f>IFERROR(__xludf.DUMMYFUNCTION("SPLIT(A903, ""   "")"),41062.0)</f>
        <v>41062</v>
      </c>
      <c r="C903" s="2">
        <f>IFERROR(__xludf.DUMMYFUNCTION("""COMPUTED_VALUE"""),99758.0)</f>
        <v>99758</v>
      </c>
    </row>
    <row r="904">
      <c r="A904" s="1" t="s">
        <v>903</v>
      </c>
      <c r="B904" s="2">
        <f>IFERROR(__xludf.DUMMYFUNCTION("SPLIT(A904, ""   "")"),58160.0)</f>
        <v>58160</v>
      </c>
      <c r="C904" s="2">
        <f>IFERROR(__xludf.DUMMYFUNCTION("""COMPUTED_VALUE"""),16768.0)</f>
        <v>16768</v>
      </c>
    </row>
    <row r="905">
      <c r="A905" s="1" t="s">
        <v>904</v>
      </c>
      <c r="B905" s="2">
        <f>IFERROR(__xludf.DUMMYFUNCTION("SPLIT(A905, ""   "")"),16220.0)</f>
        <v>16220</v>
      </c>
      <c r="C905" s="2">
        <f>IFERROR(__xludf.DUMMYFUNCTION("""COMPUTED_VALUE"""),49027.0)</f>
        <v>49027</v>
      </c>
    </row>
    <row r="906">
      <c r="A906" s="1" t="s">
        <v>905</v>
      </c>
      <c r="B906" s="2">
        <f>IFERROR(__xludf.DUMMYFUNCTION("SPLIT(A906, ""   "")"),10787.0)</f>
        <v>10787</v>
      </c>
      <c r="C906" s="2">
        <f>IFERROR(__xludf.DUMMYFUNCTION("""COMPUTED_VALUE"""),64836.0)</f>
        <v>64836</v>
      </c>
    </row>
    <row r="907">
      <c r="A907" s="1" t="s">
        <v>906</v>
      </c>
      <c r="B907" s="2">
        <f>IFERROR(__xludf.DUMMYFUNCTION("SPLIT(A907, ""   "")"),55534.0)</f>
        <v>55534</v>
      </c>
      <c r="C907" s="2">
        <f>IFERROR(__xludf.DUMMYFUNCTION("""COMPUTED_VALUE"""),70247.0)</f>
        <v>70247</v>
      </c>
    </row>
    <row r="908">
      <c r="A908" s="1" t="s">
        <v>907</v>
      </c>
      <c r="B908" s="2">
        <f>IFERROR(__xludf.DUMMYFUNCTION("SPLIT(A908, ""   "")"),32708.0)</f>
        <v>32708</v>
      </c>
      <c r="C908" s="2">
        <f>IFERROR(__xludf.DUMMYFUNCTION("""COMPUTED_VALUE"""),17299.0)</f>
        <v>17299</v>
      </c>
    </row>
    <row r="909">
      <c r="A909" s="1" t="s">
        <v>908</v>
      </c>
      <c r="B909" s="2">
        <f>IFERROR(__xludf.DUMMYFUNCTION("SPLIT(A909, ""   "")"),26862.0)</f>
        <v>26862</v>
      </c>
      <c r="C909" s="2">
        <f>IFERROR(__xludf.DUMMYFUNCTION("""COMPUTED_VALUE"""),17299.0)</f>
        <v>17299</v>
      </c>
    </row>
    <row r="910">
      <c r="A910" s="1" t="s">
        <v>909</v>
      </c>
      <c r="B910" s="2">
        <f>IFERROR(__xludf.DUMMYFUNCTION("SPLIT(A910, ""   "")"),32335.0)</f>
        <v>32335</v>
      </c>
      <c r="C910" s="2">
        <f>IFERROR(__xludf.DUMMYFUNCTION("""COMPUTED_VALUE"""),46867.0)</f>
        <v>46867</v>
      </c>
    </row>
    <row r="911">
      <c r="A911" s="1" t="s">
        <v>910</v>
      </c>
      <c r="B911" s="2">
        <f>IFERROR(__xludf.DUMMYFUNCTION("SPLIT(A911, ""   "")"),46693.0)</f>
        <v>46693</v>
      </c>
      <c r="C911" s="2">
        <f>IFERROR(__xludf.DUMMYFUNCTION("""COMPUTED_VALUE"""),23383.0)</f>
        <v>23383</v>
      </c>
    </row>
    <row r="912">
      <c r="A912" s="1" t="s">
        <v>911</v>
      </c>
      <c r="B912" s="2">
        <f>IFERROR(__xludf.DUMMYFUNCTION("SPLIT(A912, ""   "")"),24824.0)</f>
        <v>24824</v>
      </c>
      <c r="C912" s="2">
        <f>IFERROR(__xludf.DUMMYFUNCTION("""COMPUTED_VALUE"""),75634.0)</f>
        <v>75634</v>
      </c>
    </row>
    <row r="913">
      <c r="A913" s="1" t="s">
        <v>912</v>
      </c>
      <c r="B913" s="2">
        <f>IFERROR(__xludf.DUMMYFUNCTION("SPLIT(A913, ""   "")"),21313.0)</f>
        <v>21313</v>
      </c>
      <c r="C913" s="2">
        <f>IFERROR(__xludf.DUMMYFUNCTION("""COMPUTED_VALUE"""),80071.0)</f>
        <v>80071</v>
      </c>
    </row>
    <row r="914">
      <c r="A914" s="1" t="s">
        <v>913</v>
      </c>
      <c r="B914" s="2">
        <f>IFERROR(__xludf.DUMMYFUNCTION("SPLIT(A914, ""   "")"),53841.0)</f>
        <v>53841</v>
      </c>
      <c r="C914" s="2">
        <f>IFERROR(__xludf.DUMMYFUNCTION("""COMPUTED_VALUE"""),35488.0)</f>
        <v>35488</v>
      </c>
    </row>
    <row r="915">
      <c r="A915" s="1" t="s">
        <v>914</v>
      </c>
      <c r="B915" s="2">
        <f>IFERROR(__xludf.DUMMYFUNCTION("SPLIT(A915, ""   "")"),76356.0)</f>
        <v>76356</v>
      </c>
      <c r="C915" s="2">
        <f>IFERROR(__xludf.DUMMYFUNCTION("""COMPUTED_VALUE"""),81943.0)</f>
        <v>81943</v>
      </c>
    </row>
    <row r="916">
      <c r="A916" s="1" t="s">
        <v>915</v>
      </c>
      <c r="B916" s="2">
        <f>IFERROR(__xludf.DUMMYFUNCTION("SPLIT(A916, ""   "")"),10703.0)</f>
        <v>10703</v>
      </c>
      <c r="C916" s="2">
        <f>IFERROR(__xludf.DUMMYFUNCTION("""COMPUTED_VALUE"""),43632.0)</f>
        <v>43632</v>
      </c>
    </row>
    <row r="917">
      <c r="A917" s="1" t="s">
        <v>916</v>
      </c>
      <c r="B917" s="2">
        <f>IFERROR(__xludf.DUMMYFUNCTION("SPLIT(A917, ""   "")"),82980.0)</f>
        <v>82980</v>
      </c>
      <c r="C917" s="2">
        <f>IFERROR(__xludf.DUMMYFUNCTION("""COMPUTED_VALUE"""),98849.0)</f>
        <v>98849</v>
      </c>
    </row>
    <row r="918">
      <c r="A918" s="1" t="s">
        <v>917</v>
      </c>
      <c r="B918" s="2">
        <f>IFERROR(__xludf.DUMMYFUNCTION("SPLIT(A918, ""   "")"),11274.0)</f>
        <v>11274</v>
      </c>
      <c r="C918" s="2">
        <f>IFERROR(__xludf.DUMMYFUNCTION("""COMPUTED_VALUE"""),88022.0)</f>
        <v>88022</v>
      </c>
    </row>
    <row r="919">
      <c r="A919" s="1" t="s">
        <v>918</v>
      </c>
      <c r="B919" s="2">
        <f>IFERROR(__xludf.DUMMYFUNCTION("SPLIT(A919, ""   "")"),68390.0)</f>
        <v>68390</v>
      </c>
      <c r="C919" s="2">
        <f>IFERROR(__xludf.DUMMYFUNCTION("""COMPUTED_VALUE"""),65255.0)</f>
        <v>65255</v>
      </c>
    </row>
    <row r="920">
      <c r="A920" s="1" t="s">
        <v>919</v>
      </c>
      <c r="B920" s="2">
        <f>IFERROR(__xludf.DUMMYFUNCTION("SPLIT(A920, ""   "")"),45798.0)</f>
        <v>45798</v>
      </c>
      <c r="C920" s="2">
        <f>IFERROR(__xludf.DUMMYFUNCTION("""COMPUTED_VALUE"""),90132.0)</f>
        <v>90132</v>
      </c>
    </row>
    <row r="921">
      <c r="A921" s="1" t="s">
        <v>920</v>
      </c>
      <c r="B921" s="2">
        <f>IFERROR(__xludf.DUMMYFUNCTION("SPLIT(A921, ""   "")"),66426.0)</f>
        <v>66426</v>
      </c>
      <c r="C921" s="2">
        <f>IFERROR(__xludf.DUMMYFUNCTION("""COMPUTED_VALUE"""),37716.0)</f>
        <v>37716</v>
      </c>
    </row>
    <row r="922">
      <c r="A922" s="1" t="s">
        <v>921</v>
      </c>
      <c r="B922" s="2">
        <f>IFERROR(__xludf.DUMMYFUNCTION("SPLIT(A922, ""   "")"),27073.0)</f>
        <v>27073</v>
      </c>
      <c r="C922" s="2">
        <f>IFERROR(__xludf.DUMMYFUNCTION("""COMPUTED_VALUE"""),81077.0)</f>
        <v>81077</v>
      </c>
    </row>
    <row r="923">
      <c r="A923" s="1" t="s">
        <v>922</v>
      </c>
      <c r="B923" s="2">
        <f>IFERROR(__xludf.DUMMYFUNCTION("SPLIT(A923, ""   "")"),40291.0)</f>
        <v>40291</v>
      </c>
      <c r="C923" s="2">
        <f>IFERROR(__xludf.DUMMYFUNCTION("""COMPUTED_VALUE"""),57328.0)</f>
        <v>57328</v>
      </c>
    </row>
    <row r="924">
      <c r="A924" s="1" t="s">
        <v>923</v>
      </c>
      <c r="B924" s="2">
        <f>IFERROR(__xludf.DUMMYFUNCTION("SPLIT(A924, ""   "")"),76494.0)</f>
        <v>76494</v>
      </c>
      <c r="C924" s="2">
        <f>IFERROR(__xludf.DUMMYFUNCTION("""COMPUTED_VALUE"""),71247.0)</f>
        <v>71247</v>
      </c>
    </row>
    <row r="925">
      <c r="A925" s="1" t="s">
        <v>924</v>
      </c>
      <c r="B925" s="2">
        <f>IFERROR(__xludf.DUMMYFUNCTION("SPLIT(A925, ""   "")"),44324.0)</f>
        <v>44324</v>
      </c>
      <c r="C925" s="2">
        <f>IFERROR(__xludf.DUMMYFUNCTION("""COMPUTED_VALUE"""),90132.0)</f>
        <v>90132</v>
      </c>
    </row>
    <row r="926">
      <c r="A926" s="1" t="s">
        <v>925</v>
      </c>
      <c r="B926" s="2">
        <f>IFERROR(__xludf.DUMMYFUNCTION("SPLIT(A926, ""   "")"),15572.0)</f>
        <v>15572</v>
      </c>
      <c r="C926" s="2">
        <f>IFERROR(__xludf.DUMMYFUNCTION("""COMPUTED_VALUE"""),62595.0)</f>
        <v>62595</v>
      </c>
    </row>
    <row r="927">
      <c r="A927" s="1" t="s">
        <v>926</v>
      </c>
      <c r="B927" s="2">
        <f>IFERROR(__xludf.DUMMYFUNCTION("SPLIT(A927, ""   "")"),67578.0)</f>
        <v>67578</v>
      </c>
      <c r="C927" s="2">
        <f>IFERROR(__xludf.DUMMYFUNCTION("""COMPUTED_VALUE"""),19687.0)</f>
        <v>19687</v>
      </c>
    </row>
    <row r="928">
      <c r="A928" s="1" t="s">
        <v>927</v>
      </c>
      <c r="B928" s="2">
        <f>IFERROR(__xludf.DUMMYFUNCTION("SPLIT(A928, ""   "")"),59765.0)</f>
        <v>59765</v>
      </c>
      <c r="C928" s="2">
        <f>IFERROR(__xludf.DUMMYFUNCTION("""COMPUTED_VALUE"""),81976.0)</f>
        <v>81976</v>
      </c>
    </row>
    <row r="929">
      <c r="A929" s="1" t="s">
        <v>928</v>
      </c>
      <c r="B929" s="2">
        <f>IFERROR(__xludf.DUMMYFUNCTION("SPLIT(A929, ""   "")"),29681.0)</f>
        <v>29681</v>
      </c>
      <c r="C929" s="2">
        <f>IFERROR(__xludf.DUMMYFUNCTION("""COMPUTED_VALUE"""),81450.0)</f>
        <v>81450</v>
      </c>
    </row>
    <row r="930">
      <c r="A930" s="1" t="s">
        <v>929</v>
      </c>
      <c r="B930" s="2">
        <f>IFERROR(__xludf.DUMMYFUNCTION("SPLIT(A930, ""   "")"),24923.0)</f>
        <v>24923</v>
      </c>
      <c r="C930" s="2">
        <f>IFERROR(__xludf.DUMMYFUNCTION("""COMPUTED_VALUE"""),60526.0)</f>
        <v>60526</v>
      </c>
    </row>
    <row r="931">
      <c r="A931" s="1" t="s">
        <v>930</v>
      </c>
      <c r="B931" s="2">
        <f>IFERROR(__xludf.DUMMYFUNCTION("SPLIT(A931, ""   "")"),63193.0)</f>
        <v>63193</v>
      </c>
      <c r="C931" s="2">
        <f>IFERROR(__xludf.DUMMYFUNCTION("""COMPUTED_VALUE"""),28900.0)</f>
        <v>28900</v>
      </c>
    </row>
    <row r="932">
      <c r="A932" s="1" t="s">
        <v>931</v>
      </c>
      <c r="B932" s="2">
        <f>IFERROR(__xludf.DUMMYFUNCTION("SPLIT(A932, ""   "")"),68670.0)</f>
        <v>68670</v>
      </c>
      <c r="C932" s="2">
        <f>IFERROR(__xludf.DUMMYFUNCTION("""COMPUTED_VALUE"""),81943.0)</f>
        <v>81943</v>
      </c>
    </row>
    <row r="933">
      <c r="A933" s="1" t="s">
        <v>932</v>
      </c>
      <c r="B933" s="2">
        <f>IFERROR(__xludf.DUMMYFUNCTION("SPLIT(A933, ""   "")"),21643.0)</f>
        <v>21643</v>
      </c>
      <c r="C933" s="2">
        <f>IFERROR(__xludf.DUMMYFUNCTION("""COMPUTED_VALUE"""),55031.0)</f>
        <v>55031</v>
      </c>
    </row>
    <row r="934">
      <c r="A934" s="1" t="s">
        <v>933</v>
      </c>
      <c r="B934" s="2">
        <f>IFERROR(__xludf.DUMMYFUNCTION("SPLIT(A934, ""   "")"),17767.0)</f>
        <v>17767</v>
      </c>
      <c r="C934" s="2">
        <f>IFERROR(__xludf.DUMMYFUNCTION("""COMPUTED_VALUE"""),98815.0)</f>
        <v>98815</v>
      </c>
    </row>
    <row r="935">
      <c r="A935" s="1" t="s">
        <v>934</v>
      </c>
      <c r="B935" s="2">
        <f>IFERROR(__xludf.DUMMYFUNCTION("SPLIT(A935, ""   "")"),70739.0)</f>
        <v>70739</v>
      </c>
      <c r="C935" s="2">
        <f>IFERROR(__xludf.DUMMYFUNCTION("""COMPUTED_VALUE"""),17299.0)</f>
        <v>17299</v>
      </c>
    </row>
    <row r="936">
      <c r="A936" s="1" t="s">
        <v>935</v>
      </c>
      <c r="B936" s="2">
        <f>IFERROR(__xludf.DUMMYFUNCTION("SPLIT(A936, ""   "")"),77675.0)</f>
        <v>77675</v>
      </c>
      <c r="C936" s="2">
        <f>IFERROR(__xludf.DUMMYFUNCTION("""COMPUTED_VALUE"""),64144.0)</f>
        <v>64144</v>
      </c>
    </row>
    <row r="937">
      <c r="A937" s="1" t="s">
        <v>936</v>
      </c>
      <c r="B937" s="2">
        <f>IFERROR(__xludf.DUMMYFUNCTION("SPLIT(A937, ""   "")"),65919.0)</f>
        <v>65919</v>
      </c>
      <c r="C937" s="2">
        <f>IFERROR(__xludf.DUMMYFUNCTION("""COMPUTED_VALUE"""),70247.0)</f>
        <v>70247</v>
      </c>
    </row>
    <row r="938">
      <c r="A938" s="1" t="s">
        <v>937</v>
      </c>
      <c r="B938" s="2">
        <f>IFERROR(__xludf.DUMMYFUNCTION("SPLIT(A938, ""   "")"),86115.0)</f>
        <v>86115</v>
      </c>
      <c r="C938" s="2">
        <f>IFERROR(__xludf.DUMMYFUNCTION("""COMPUTED_VALUE"""),35753.0)</f>
        <v>35753</v>
      </c>
    </row>
    <row r="939">
      <c r="A939" s="1" t="s">
        <v>938</v>
      </c>
      <c r="B939" s="2">
        <f>IFERROR(__xludf.DUMMYFUNCTION("SPLIT(A939, ""   "")"),35921.0)</f>
        <v>35921</v>
      </c>
      <c r="C939" s="2">
        <f>IFERROR(__xludf.DUMMYFUNCTION("""COMPUTED_VALUE"""),70247.0)</f>
        <v>70247</v>
      </c>
    </row>
    <row r="940">
      <c r="A940" s="1" t="s">
        <v>939</v>
      </c>
      <c r="B940" s="2">
        <f>IFERROR(__xludf.DUMMYFUNCTION("SPLIT(A940, ""   "")"),35695.0)</f>
        <v>35695</v>
      </c>
      <c r="C940" s="2">
        <f>IFERROR(__xludf.DUMMYFUNCTION("""COMPUTED_VALUE"""),95399.0)</f>
        <v>95399</v>
      </c>
    </row>
    <row r="941">
      <c r="A941" s="1" t="s">
        <v>940</v>
      </c>
      <c r="B941" s="2">
        <f>IFERROR(__xludf.DUMMYFUNCTION("SPLIT(A941, ""   "")"),17571.0)</f>
        <v>17571</v>
      </c>
      <c r="C941" s="2">
        <f>IFERROR(__xludf.DUMMYFUNCTION("""COMPUTED_VALUE"""),90132.0)</f>
        <v>90132</v>
      </c>
    </row>
    <row r="942">
      <c r="A942" s="1" t="s">
        <v>941</v>
      </c>
      <c r="B942" s="2">
        <f>IFERROR(__xludf.DUMMYFUNCTION("SPLIT(A942, ""   "")"),10776.0)</f>
        <v>10776</v>
      </c>
      <c r="C942" s="2">
        <f>IFERROR(__xludf.DUMMYFUNCTION("""COMPUTED_VALUE"""),23054.0)</f>
        <v>23054</v>
      </c>
    </row>
    <row r="943">
      <c r="A943" s="1" t="s">
        <v>942</v>
      </c>
      <c r="B943" s="2">
        <f>IFERROR(__xludf.DUMMYFUNCTION("SPLIT(A943, ""   "")"),55618.0)</f>
        <v>55618</v>
      </c>
      <c r="C943" s="2">
        <f>IFERROR(__xludf.DUMMYFUNCTION("""COMPUTED_VALUE"""),19388.0)</f>
        <v>19388</v>
      </c>
    </row>
    <row r="944">
      <c r="A944" s="1" t="s">
        <v>943</v>
      </c>
      <c r="B944" s="2">
        <f>IFERROR(__xludf.DUMMYFUNCTION("SPLIT(A944, ""   "")"),23004.0)</f>
        <v>23004</v>
      </c>
      <c r="C944" s="2">
        <f>IFERROR(__xludf.DUMMYFUNCTION("""COMPUTED_VALUE"""),60854.0)</f>
        <v>60854</v>
      </c>
    </row>
    <row r="945">
      <c r="A945" s="1" t="s">
        <v>944</v>
      </c>
      <c r="B945" s="2">
        <f>IFERROR(__xludf.DUMMYFUNCTION("SPLIT(A945, ""   "")"),35209.0)</f>
        <v>35209</v>
      </c>
      <c r="C945" s="2">
        <f>IFERROR(__xludf.DUMMYFUNCTION("""COMPUTED_VALUE"""),81976.0)</f>
        <v>81976</v>
      </c>
    </row>
    <row r="946">
      <c r="A946" s="1" t="s">
        <v>945</v>
      </c>
      <c r="B946" s="2">
        <f>IFERROR(__xludf.DUMMYFUNCTION("SPLIT(A946, ""   "")"),70656.0)</f>
        <v>70656</v>
      </c>
      <c r="C946" s="2">
        <f>IFERROR(__xludf.DUMMYFUNCTION("""COMPUTED_VALUE"""),48543.0)</f>
        <v>48543</v>
      </c>
    </row>
    <row r="947">
      <c r="A947" s="1" t="s">
        <v>946</v>
      </c>
      <c r="B947" s="2">
        <f>IFERROR(__xludf.DUMMYFUNCTION("SPLIT(A947, ""   "")"),28799.0)</f>
        <v>28799</v>
      </c>
      <c r="C947" s="2">
        <f>IFERROR(__xludf.DUMMYFUNCTION("""COMPUTED_VALUE"""),13575.0)</f>
        <v>13575</v>
      </c>
    </row>
    <row r="948">
      <c r="A948" s="1" t="s">
        <v>947</v>
      </c>
      <c r="B948" s="2">
        <f>IFERROR(__xludf.DUMMYFUNCTION("SPLIT(A948, ""   "")"),62772.0)</f>
        <v>62772</v>
      </c>
      <c r="C948" s="2">
        <f>IFERROR(__xludf.DUMMYFUNCTION("""COMPUTED_VALUE"""),16890.0)</f>
        <v>16890</v>
      </c>
    </row>
    <row r="949">
      <c r="A949" s="1" t="s">
        <v>948</v>
      </c>
      <c r="B949" s="2">
        <f>IFERROR(__xludf.DUMMYFUNCTION("SPLIT(A949, ""   "")"),88333.0)</f>
        <v>88333</v>
      </c>
      <c r="C949" s="2">
        <f>IFERROR(__xludf.DUMMYFUNCTION("""COMPUTED_VALUE"""),35753.0)</f>
        <v>35753</v>
      </c>
    </row>
    <row r="950">
      <c r="A950" s="1" t="s">
        <v>949</v>
      </c>
      <c r="B950" s="2">
        <f>IFERROR(__xludf.DUMMYFUNCTION("SPLIT(A950, ""   "")"),89689.0)</f>
        <v>89689</v>
      </c>
      <c r="C950" s="2">
        <f>IFERROR(__xludf.DUMMYFUNCTION("""COMPUTED_VALUE"""),12805.0)</f>
        <v>12805</v>
      </c>
    </row>
    <row r="951">
      <c r="A951" s="1" t="s">
        <v>950</v>
      </c>
      <c r="B951" s="2">
        <f>IFERROR(__xludf.DUMMYFUNCTION("SPLIT(A951, ""   "")"),96145.0)</f>
        <v>96145</v>
      </c>
      <c r="C951" s="2">
        <f>IFERROR(__xludf.DUMMYFUNCTION("""COMPUTED_VALUE"""),16768.0)</f>
        <v>16768</v>
      </c>
    </row>
    <row r="952">
      <c r="A952" s="1" t="s">
        <v>951</v>
      </c>
      <c r="B952" s="2">
        <f>IFERROR(__xludf.DUMMYFUNCTION("SPLIT(A952, ""   "")"),44732.0)</f>
        <v>44732</v>
      </c>
      <c r="C952" s="2">
        <f>IFERROR(__xludf.DUMMYFUNCTION("""COMPUTED_VALUE"""),79829.0)</f>
        <v>79829</v>
      </c>
    </row>
    <row r="953">
      <c r="A953" s="1" t="s">
        <v>952</v>
      </c>
      <c r="B953" s="2">
        <f>IFERROR(__xludf.DUMMYFUNCTION("SPLIT(A953, ""   "")"),41319.0)</f>
        <v>41319</v>
      </c>
      <c r="C953" s="2">
        <f>IFERROR(__xludf.DUMMYFUNCTION("""COMPUTED_VALUE"""),70247.0)</f>
        <v>70247</v>
      </c>
    </row>
    <row r="954">
      <c r="A954" s="1" t="s">
        <v>953</v>
      </c>
      <c r="B954" s="2">
        <f>IFERROR(__xludf.DUMMYFUNCTION("SPLIT(A954, ""   "")"),17299.0)</f>
        <v>17299</v>
      </c>
      <c r="C954" s="2">
        <f>IFERROR(__xludf.DUMMYFUNCTION("""COMPUTED_VALUE"""),81450.0)</f>
        <v>81450</v>
      </c>
    </row>
    <row r="955">
      <c r="A955" s="1" t="s">
        <v>954</v>
      </c>
      <c r="B955" s="2">
        <f>IFERROR(__xludf.DUMMYFUNCTION("SPLIT(A955, ""   "")"),48321.0)</f>
        <v>48321</v>
      </c>
      <c r="C955" s="2">
        <f>IFERROR(__xludf.DUMMYFUNCTION("""COMPUTED_VALUE"""),81450.0)</f>
        <v>81450</v>
      </c>
    </row>
    <row r="956">
      <c r="A956" s="1" t="s">
        <v>955</v>
      </c>
      <c r="B956" s="2">
        <f>IFERROR(__xludf.DUMMYFUNCTION("SPLIT(A956, ""   "")"),60541.0)</f>
        <v>60541</v>
      </c>
      <c r="C956" s="2">
        <f>IFERROR(__xludf.DUMMYFUNCTION("""COMPUTED_VALUE"""),32436.0)</f>
        <v>32436</v>
      </c>
    </row>
    <row r="957">
      <c r="A957" s="1" t="s">
        <v>956</v>
      </c>
      <c r="B957" s="2">
        <f>IFERROR(__xludf.DUMMYFUNCTION("SPLIT(A957, ""   "")"),98932.0)</f>
        <v>98932</v>
      </c>
      <c r="C957" s="2">
        <f>IFERROR(__xludf.DUMMYFUNCTION("""COMPUTED_VALUE"""),47405.0)</f>
        <v>47405</v>
      </c>
    </row>
    <row r="958">
      <c r="A958" s="1" t="s">
        <v>957</v>
      </c>
      <c r="B958" s="2">
        <f>IFERROR(__xludf.DUMMYFUNCTION("SPLIT(A958, ""   "")"),50849.0)</f>
        <v>50849</v>
      </c>
      <c r="C958" s="2">
        <f>IFERROR(__xludf.DUMMYFUNCTION("""COMPUTED_VALUE"""),27716.0)</f>
        <v>27716</v>
      </c>
    </row>
    <row r="959">
      <c r="A959" s="1" t="s">
        <v>958</v>
      </c>
      <c r="B959" s="2">
        <f>IFERROR(__xludf.DUMMYFUNCTION("SPLIT(A959, ""   "")"),81857.0)</f>
        <v>81857</v>
      </c>
      <c r="C959" s="2">
        <f>IFERROR(__xludf.DUMMYFUNCTION("""COMPUTED_VALUE"""),62305.0)</f>
        <v>62305</v>
      </c>
    </row>
    <row r="960">
      <c r="A960" s="1" t="s">
        <v>959</v>
      </c>
      <c r="B960" s="2">
        <f>IFERROR(__xludf.DUMMYFUNCTION("SPLIT(A960, ""   "")"),64010.0)</f>
        <v>64010</v>
      </c>
      <c r="C960" s="2">
        <f>IFERROR(__xludf.DUMMYFUNCTION("""COMPUTED_VALUE"""),89156.0)</f>
        <v>89156</v>
      </c>
    </row>
    <row r="961">
      <c r="A961" s="1" t="s">
        <v>960</v>
      </c>
      <c r="B961" s="2">
        <f>IFERROR(__xludf.DUMMYFUNCTION("SPLIT(A961, ""   "")"),34841.0)</f>
        <v>34841</v>
      </c>
      <c r="C961" s="2">
        <f>IFERROR(__xludf.DUMMYFUNCTION("""COMPUTED_VALUE"""),99387.0)</f>
        <v>99387</v>
      </c>
    </row>
    <row r="962">
      <c r="A962" s="1" t="s">
        <v>961</v>
      </c>
      <c r="B962" s="2">
        <f>IFERROR(__xludf.DUMMYFUNCTION("SPLIT(A962, ""   "")"),27063.0)</f>
        <v>27063</v>
      </c>
      <c r="C962" s="2">
        <f>IFERROR(__xludf.DUMMYFUNCTION("""COMPUTED_VALUE"""),83357.0)</f>
        <v>83357</v>
      </c>
    </row>
    <row r="963">
      <c r="A963" s="1" t="s">
        <v>962</v>
      </c>
      <c r="B963" s="2">
        <f>IFERROR(__xludf.DUMMYFUNCTION("SPLIT(A963, ""   "")"),73447.0)</f>
        <v>73447</v>
      </c>
      <c r="C963" s="2">
        <f>IFERROR(__xludf.DUMMYFUNCTION("""COMPUTED_VALUE"""),64896.0)</f>
        <v>64896</v>
      </c>
    </row>
    <row r="964">
      <c r="A964" s="1" t="s">
        <v>963</v>
      </c>
      <c r="B964" s="2">
        <f>IFERROR(__xludf.DUMMYFUNCTION("SPLIT(A964, ""   "")"),83334.0)</f>
        <v>83334</v>
      </c>
      <c r="C964" s="2">
        <f>IFERROR(__xludf.DUMMYFUNCTION("""COMPUTED_VALUE"""),29681.0)</f>
        <v>29681</v>
      </c>
    </row>
    <row r="965">
      <c r="A965" s="1" t="s">
        <v>964</v>
      </c>
      <c r="B965" s="2">
        <f>IFERROR(__xludf.DUMMYFUNCTION("SPLIT(A965, ""   "")"),44937.0)</f>
        <v>44937</v>
      </c>
      <c r="C965" s="2">
        <f>IFERROR(__xludf.DUMMYFUNCTION("""COMPUTED_VALUE"""),87174.0)</f>
        <v>87174</v>
      </c>
    </row>
    <row r="966">
      <c r="A966" s="1" t="s">
        <v>965</v>
      </c>
      <c r="B966" s="2">
        <f>IFERROR(__xludf.DUMMYFUNCTION("SPLIT(A966, ""   "")"),59004.0)</f>
        <v>59004</v>
      </c>
      <c r="C966" s="2">
        <f>IFERROR(__xludf.DUMMYFUNCTION("""COMPUTED_VALUE"""),13575.0)</f>
        <v>13575</v>
      </c>
    </row>
    <row r="967">
      <c r="A967" s="1" t="s">
        <v>966</v>
      </c>
      <c r="B967" s="2">
        <f>IFERROR(__xludf.DUMMYFUNCTION("SPLIT(A967, ""   "")"),17881.0)</f>
        <v>17881</v>
      </c>
      <c r="C967" s="2">
        <f>IFERROR(__xludf.DUMMYFUNCTION("""COMPUTED_VALUE"""),49843.0)</f>
        <v>49843</v>
      </c>
    </row>
    <row r="968">
      <c r="A968" s="1" t="s">
        <v>967</v>
      </c>
      <c r="B968" s="2">
        <f>IFERROR(__xludf.DUMMYFUNCTION("SPLIT(A968, ""   "")"),71379.0)</f>
        <v>71379</v>
      </c>
      <c r="C968" s="2">
        <f>IFERROR(__xludf.DUMMYFUNCTION("""COMPUTED_VALUE"""),50689.0)</f>
        <v>50689</v>
      </c>
    </row>
    <row r="969">
      <c r="A969" s="1" t="s">
        <v>968</v>
      </c>
      <c r="B969" s="2">
        <f>IFERROR(__xludf.DUMMYFUNCTION("SPLIT(A969, ""   "")"),92853.0)</f>
        <v>92853</v>
      </c>
      <c r="C969" s="2">
        <f>IFERROR(__xludf.DUMMYFUNCTION("""COMPUTED_VALUE"""),47405.0)</f>
        <v>47405</v>
      </c>
    </row>
    <row r="970">
      <c r="A970" s="1" t="s">
        <v>969</v>
      </c>
      <c r="B970" s="2">
        <f>IFERROR(__xludf.DUMMYFUNCTION("SPLIT(A970, ""   "")"),32440.0)</f>
        <v>32440</v>
      </c>
      <c r="C970" s="2">
        <f>IFERROR(__xludf.DUMMYFUNCTION("""COMPUTED_VALUE"""),91359.0)</f>
        <v>91359</v>
      </c>
    </row>
    <row r="971">
      <c r="A971" s="1" t="s">
        <v>970</v>
      </c>
      <c r="B971" s="2">
        <f>IFERROR(__xludf.DUMMYFUNCTION("SPLIT(A971, ""   "")"),88509.0)</f>
        <v>88509</v>
      </c>
      <c r="C971" s="2">
        <f>IFERROR(__xludf.DUMMYFUNCTION("""COMPUTED_VALUE"""),13575.0)</f>
        <v>13575</v>
      </c>
    </row>
    <row r="972">
      <c r="A972" s="1" t="s">
        <v>971</v>
      </c>
      <c r="B972" s="2">
        <f>IFERROR(__xludf.DUMMYFUNCTION("SPLIT(A972, ""   "")"),29889.0)</f>
        <v>29889</v>
      </c>
      <c r="C972" s="2">
        <f>IFERROR(__xludf.DUMMYFUNCTION("""COMPUTED_VALUE"""),42477.0)</f>
        <v>42477</v>
      </c>
    </row>
    <row r="973">
      <c r="A973" s="1" t="s">
        <v>972</v>
      </c>
      <c r="B973" s="2">
        <f>IFERROR(__xludf.DUMMYFUNCTION("SPLIT(A973, ""   "")"),83016.0)</f>
        <v>83016</v>
      </c>
      <c r="C973" s="2">
        <f>IFERROR(__xludf.DUMMYFUNCTION("""COMPUTED_VALUE"""),14916.0)</f>
        <v>14916</v>
      </c>
    </row>
    <row r="974">
      <c r="A974" s="1" t="s">
        <v>973</v>
      </c>
      <c r="B974" s="2">
        <f>IFERROR(__xludf.DUMMYFUNCTION("SPLIT(A974, ""   "")"),34898.0)</f>
        <v>34898</v>
      </c>
      <c r="C974" s="2">
        <f>IFERROR(__xludf.DUMMYFUNCTION("""COMPUTED_VALUE"""),19758.0)</f>
        <v>19758</v>
      </c>
    </row>
    <row r="975">
      <c r="A975" s="1" t="s">
        <v>974</v>
      </c>
      <c r="B975" s="2">
        <f>IFERROR(__xludf.DUMMYFUNCTION("SPLIT(A975, ""   "")"),43489.0)</f>
        <v>43489</v>
      </c>
      <c r="C975" s="2">
        <f>IFERROR(__xludf.DUMMYFUNCTION("""COMPUTED_VALUE"""),89542.0)</f>
        <v>89542</v>
      </c>
    </row>
    <row r="976">
      <c r="A976" s="1" t="s">
        <v>975</v>
      </c>
      <c r="B976" s="2">
        <f>IFERROR(__xludf.DUMMYFUNCTION("SPLIT(A976, ""   "")"),26612.0)</f>
        <v>26612</v>
      </c>
      <c r="C976" s="2">
        <f>IFERROR(__xludf.DUMMYFUNCTION("""COMPUTED_VALUE"""),13575.0)</f>
        <v>13575</v>
      </c>
    </row>
    <row r="977">
      <c r="A977" s="1" t="s">
        <v>976</v>
      </c>
      <c r="B977" s="2">
        <f>IFERROR(__xludf.DUMMYFUNCTION("SPLIT(A977, ""   "")"),58720.0)</f>
        <v>58720</v>
      </c>
      <c r="C977" s="2">
        <f>IFERROR(__xludf.DUMMYFUNCTION("""COMPUTED_VALUE"""),93232.0)</f>
        <v>93232</v>
      </c>
    </row>
    <row r="978">
      <c r="A978" s="1" t="s">
        <v>977</v>
      </c>
      <c r="B978" s="2">
        <f>IFERROR(__xludf.DUMMYFUNCTION("SPLIT(A978, ""   "")"),63399.0)</f>
        <v>63399</v>
      </c>
      <c r="C978" s="2">
        <f>IFERROR(__xludf.DUMMYFUNCTION("""COMPUTED_VALUE"""),16768.0)</f>
        <v>16768</v>
      </c>
    </row>
    <row r="979">
      <c r="A979" s="1" t="s">
        <v>978</v>
      </c>
      <c r="B979" s="2">
        <f>IFERROR(__xludf.DUMMYFUNCTION("SPLIT(A979, ""   "")"),46867.0)</f>
        <v>46867</v>
      </c>
      <c r="C979" s="2">
        <f>IFERROR(__xludf.DUMMYFUNCTION("""COMPUTED_VALUE"""),29681.0)</f>
        <v>29681</v>
      </c>
    </row>
    <row r="980">
      <c r="A980" s="1" t="s">
        <v>979</v>
      </c>
      <c r="B980" s="2">
        <f>IFERROR(__xludf.DUMMYFUNCTION("SPLIT(A980, ""   "")"),23466.0)</f>
        <v>23466</v>
      </c>
      <c r="C980" s="2">
        <f>IFERROR(__xludf.DUMMYFUNCTION("""COMPUTED_VALUE"""),17299.0)</f>
        <v>17299</v>
      </c>
    </row>
    <row r="981">
      <c r="A981" s="1" t="s">
        <v>980</v>
      </c>
      <c r="B981" s="2">
        <f>IFERROR(__xludf.DUMMYFUNCTION("SPLIT(A981, ""   "")"),63419.0)</f>
        <v>63419</v>
      </c>
      <c r="C981" s="2">
        <f>IFERROR(__xludf.DUMMYFUNCTION("""COMPUTED_VALUE"""),70636.0)</f>
        <v>70636</v>
      </c>
    </row>
    <row r="982">
      <c r="A982" s="1" t="s">
        <v>981</v>
      </c>
      <c r="B982" s="2">
        <f>IFERROR(__xludf.DUMMYFUNCTION("SPLIT(A982, ""   "")"),53408.0)</f>
        <v>53408</v>
      </c>
      <c r="C982" s="2">
        <f>IFERROR(__xludf.DUMMYFUNCTION("""COMPUTED_VALUE"""),34371.0)</f>
        <v>34371</v>
      </c>
    </row>
    <row r="983">
      <c r="A983" s="1" t="s">
        <v>982</v>
      </c>
      <c r="B983" s="2">
        <f>IFERROR(__xludf.DUMMYFUNCTION("SPLIT(A983, ""   "")"),66651.0)</f>
        <v>66651</v>
      </c>
      <c r="C983" s="2">
        <f>IFERROR(__xludf.DUMMYFUNCTION("""COMPUTED_VALUE"""),75494.0)</f>
        <v>75494</v>
      </c>
    </row>
    <row r="984">
      <c r="A984" s="1" t="s">
        <v>983</v>
      </c>
      <c r="B984" s="2">
        <f>IFERROR(__xludf.DUMMYFUNCTION("SPLIT(A984, ""   "")"),44058.0)</f>
        <v>44058</v>
      </c>
      <c r="C984" s="2">
        <f>IFERROR(__xludf.DUMMYFUNCTION("""COMPUTED_VALUE"""),18000.0)</f>
        <v>18000</v>
      </c>
    </row>
    <row r="985">
      <c r="A985" s="1" t="s">
        <v>984</v>
      </c>
      <c r="B985" s="2">
        <f>IFERROR(__xludf.DUMMYFUNCTION("SPLIT(A985, ""   "")"),13953.0)</f>
        <v>13953</v>
      </c>
      <c r="C985" s="2">
        <f>IFERROR(__xludf.DUMMYFUNCTION("""COMPUTED_VALUE"""),81450.0)</f>
        <v>81450</v>
      </c>
    </row>
    <row r="986">
      <c r="A986" s="1" t="s">
        <v>985</v>
      </c>
      <c r="B986" s="2">
        <f>IFERROR(__xludf.DUMMYFUNCTION("SPLIT(A986, ""   "")"),69061.0)</f>
        <v>69061</v>
      </c>
      <c r="C986" s="2">
        <f>IFERROR(__xludf.DUMMYFUNCTION("""COMPUTED_VALUE"""),13284.0)</f>
        <v>13284</v>
      </c>
    </row>
    <row r="987">
      <c r="A987" s="1" t="s">
        <v>986</v>
      </c>
      <c r="B987" s="2">
        <f>IFERROR(__xludf.DUMMYFUNCTION("SPLIT(A987, ""   "")"),92526.0)</f>
        <v>92526</v>
      </c>
      <c r="C987" s="2">
        <f>IFERROR(__xludf.DUMMYFUNCTION("""COMPUTED_VALUE"""),15134.0)</f>
        <v>15134</v>
      </c>
    </row>
    <row r="988">
      <c r="A988" s="1" t="s">
        <v>987</v>
      </c>
      <c r="B988" s="2">
        <f>IFERROR(__xludf.DUMMYFUNCTION("SPLIT(A988, ""   "")"),69474.0)</f>
        <v>69474</v>
      </c>
      <c r="C988" s="2">
        <f>IFERROR(__xludf.DUMMYFUNCTION("""COMPUTED_VALUE"""),97422.0)</f>
        <v>97422</v>
      </c>
    </row>
    <row r="989">
      <c r="A989" s="1" t="s">
        <v>988</v>
      </c>
      <c r="B989" s="2">
        <f>IFERROR(__xludf.DUMMYFUNCTION("SPLIT(A989, ""   "")"),56975.0)</f>
        <v>56975</v>
      </c>
      <c r="C989" s="2">
        <f>IFERROR(__xludf.DUMMYFUNCTION("""COMPUTED_VALUE"""),26225.0)</f>
        <v>26225</v>
      </c>
    </row>
    <row r="990">
      <c r="A990" s="1" t="s">
        <v>989</v>
      </c>
      <c r="B990" s="2">
        <f>IFERROR(__xludf.DUMMYFUNCTION("SPLIT(A990, ""   "")"),94591.0)</f>
        <v>94591</v>
      </c>
      <c r="C990" s="2">
        <f>IFERROR(__xludf.DUMMYFUNCTION("""COMPUTED_VALUE"""),26288.0)</f>
        <v>26288</v>
      </c>
    </row>
    <row r="991">
      <c r="A991" s="1" t="s">
        <v>990</v>
      </c>
      <c r="B991" s="2">
        <f>IFERROR(__xludf.DUMMYFUNCTION("SPLIT(A991, ""   "")"),20141.0)</f>
        <v>20141</v>
      </c>
      <c r="C991" s="2">
        <f>IFERROR(__xludf.DUMMYFUNCTION("""COMPUTED_VALUE"""),33683.0)</f>
        <v>33683</v>
      </c>
    </row>
    <row r="992">
      <c r="A992" s="1" t="s">
        <v>991</v>
      </c>
      <c r="B992" s="2">
        <f>IFERROR(__xludf.DUMMYFUNCTION("SPLIT(A992, ""   "")"),84695.0)</f>
        <v>84695</v>
      </c>
      <c r="C992" s="2">
        <f>IFERROR(__xludf.DUMMYFUNCTION("""COMPUTED_VALUE"""),17299.0)</f>
        <v>17299</v>
      </c>
    </row>
    <row r="993">
      <c r="A993" s="1" t="s">
        <v>992</v>
      </c>
      <c r="B993" s="2">
        <f>IFERROR(__xludf.DUMMYFUNCTION("SPLIT(A993, ""   "")"),14687.0)</f>
        <v>14687</v>
      </c>
      <c r="C993" s="2">
        <f>IFERROR(__xludf.DUMMYFUNCTION("""COMPUTED_VALUE"""),79829.0)</f>
        <v>79829</v>
      </c>
    </row>
    <row r="994">
      <c r="A994" s="1" t="s">
        <v>993</v>
      </c>
      <c r="B994" s="2">
        <f>IFERROR(__xludf.DUMMYFUNCTION("SPLIT(A994, ""   "")"),34338.0)</f>
        <v>34338</v>
      </c>
      <c r="C994" s="2">
        <f>IFERROR(__xludf.DUMMYFUNCTION("""COMPUTED_VALUE"""),64836.0)</f>
        <v>64836</v>
      </c>
    </row>
    <row r="995">
      <c r="A995" s="1" t="s">
        <v>994</v>
      </c>
      <c r="B995" s="2">
        <f>IFERROR(__xludf.DUMMYFUNCTION("SPLIT(A995, ""   "")"),26755.0)</f>
        <v>26755</v>
      </c>
      <c r="C995" s="2">
        <f>IFERROR(__xludf.DUMMYFUNCTION("""COMPUTED_VALUE"""),89542.0)</f>
        <v>89542</v>
      </c>
    </row>
    <row r="996">
      <c r="A996" s="1" t="s">
        <v>995</v>
      </c>
      <c r="B996" s="2">
        <f>IFERROR(__xludf.DUMMYFUNCTION("SPLIT(A996, ""   "")"),11290.0)</f>
        <v>11290</v>
      </c>
      <c r="C996" s="2">
        <f>IFERROR(__xludf.DUMMYFUNCTION("""COMPUTED_VALUE"""),21632.0)</f>
        <v>21632</v>
      </c>
    </row>
    <row r="997">
      <c r="A997" s="1" t="s">
        <v>996</v>
      </c>
      <c r="B997" s="2">
        <f>IFERROR(__xludf.DUMMYFUNCTION("SPLIT(A997, ""   "")"),30499.0)</f>
        <v>30499</v>
      </c>
      <c r="C997" s="2">
        <f>IFERROR(__xludf.DUMMYFUNCTION("""COMPUTED_VALUE"""),83141.0)</f>
        <v>83141</v>
      </c>
    </row>
    <row r="998">
      <c r="A998" s="1" t="s">
        <v>997</v>
      </c>
      <c r="B998" s="2">
        <f>IFERROR(__xludf.DUMMYFUNCTION("SPLIT(A998, ""   "")"),52953.0)</f>
        <v>52953</v>
      </c>
      <c r="C998" s="2">
        <f>IFERROR(__xludf.DUMMYFUNCTION("""COMPUTED_VALUE"""),16639.0)</f>
        <v>16639</v>
      </c>
    </row>
    <row r="999">
      <c r="A999" s="1" t="s">
        <v>998</v>
      </c>
      <c r="B999" s="2">
        <f>IFERROR(__xludf.DUMMYFUNCTION("SPLIT(A999, ""   "")"),78106.0)</f>
        <v>78106</v>
      </c>
      <c r="C999" s="2">
        <f>IFERROR(__xludf.DUMMYFUNCTION("""COMPUTED_VALUE"""),31125.0)</f>
        <v>31125</v>
      </c>
    </row>
    <row r="1000">
      <c r="A1000" s="1" t="s">
        <v>999</v>
      </c>
      <c r="B1000" s="2">
        <f>IFERROR(__xludf.DUMMYFUNCTION("SPLIT(A1000, ""   "")"),44897.0)</f>
        <v>44897</v>
      </c>
      <c r="C1000" s="2">
        <f>IFERROR(__xludf.DUMMYFUNCTION("""COMPUTED_VALUE"""),79242.0)</f>
        <v>79242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>(Sheet1!B657)</f>
        <v>10002</v>
      </c>
    </row>
    <row r="2">
      <c r="A2" s="2">
        <f>(Sheet1!B639)</f>
        <v>10006</v>
      </c>
    </row>
    <row r="3">
      <c r="A3" s="2">
        <f>(Sheet1!B72)</f>
        <v>10246</v>
      </c>
    </row>
    <row r="4">
      <c r="A4" s="2">
        <f>(Sheet1!B531)</f>
        <v>10254</v>
      </c>
    </row>
    <row r="5">
      <c r="A5" s="2">
        <f>(Sheet1!B686)</f>
        <v>10272</v>
      </c>
    </row>
    <row r="6">
      <c r="A6" s="2">
        <f>(Sheet1!B720)</f>
        <v>10335</v>
      </c>
    </row>
    <row r="7">
      <c r="A7" s="2">
        <f>(Sheet1!B498)</f>
        <v>10405</v>
      </c>
    </row>
    <row r="8">
      <c r="A8" s="2">
        <f>(Sheet1!B451)</f>
        <v>10622</v>
      </c>
    </row>
    <row r="9">
      <c r="A9" s="2">
        <f>(Sheet1!B916)</f>
        <v>10703</v>
      </c>
    </row>
    <row r="10">
      <c r="A10" s="2">
        <f>(Sheet1!B849)</f>
        <v>10739</v>
      </c>
    </row>
    <row r="11">
      <c r="A11" s="2">
        <f>(Sheet1!B942)</f>
        <v>10776</v>
      </c>
    </row>
    <row r="12">
      <c r="A12" s="2">
        <f>(Sheet1!B906)</f>
        <v>10787</v>
      </c>
    </row>
    <row r="13">
      <c r="A13" s="2">
        <f>(Sheet1!B370)</f>
        <v>10894</v>
      </c>
    </row>
    <row r="14">
      <c r="A14" s="2">
        <f>(Sheet1!B856)</f>
        <v>10925</v>
      </c>
    </row>
    <row r="15">
      <c r="A15" s="2">
        <f>(Sheet1!B661)</f>
        <v>11126</v>
      </c>
    </row>
    <row r="16">
      <c r="A16" s="2">
        <f>(Sheet1!B457)</f>
        <v>11146</v>
      </c>
    </row>
    <row r="17">
      <c r="A17" s="2">
        <f>(Sheet1!B918)</f>
        <v>11274</v>
      </c>
    </row>
    <row r="18">
      <c r="A18" s="2">
        <f>(Sheet1!B996)</f>
        <v>11290</v>
      </c>
    </row>
    <row r="19">
      <c r="A19" s="2">
        <f>(Sheet1!B236)</f>
        <v>11378</v>
      </c>
    </row>
    <row r="20">
      <c r="A20" s="2">
        <f>(Sheet1!B878)</f>
        <v>11530</v>
      </c>
    </row>
    <row r="21">
      <c r="A21" s="2">
        <f>(Sheet1!B63)</f>
        <v>11615</v>
      </c>
    </row>
    <row r="22">
      <c r="A22" s="2">
        <f>(Sheet1!B605)</f>
        <v>11632</v>
      </c>
    </row>
    <row r="23">
      <c r="A23" s="2">
        <f>(Sheet1!B668)</f>
        <v>11803</v>
      </c>
    </row>
    <row r="24">
      <c r="A24" s="2">
        <f>(Sheet1!B377)</f>
        <v>11939</v>
      </c>
    </row>
    <row r="25">
      <c r="A25" s="2">
        <f>(Sheet1!B405)</f>
        <v>12016</v>
      </c>
    </row>
    <row r="26">
      <c r="A26" s="2">
        <f>(Sheet1!B824)</f>
        <v>12025</v>
      </c>
    </row>
    <row r="27">
      <c r="A27" s="2">
        <f>(Sheet1!B41)</f>
        <v>12263</v>
      </c>
    </row>
    <row r="28">
      <c r="A28" s="2">
        <f>(Sheet1!B664)</f>
        <v>12281</v>
      </c>
    </row>
    <row r="29">
      <c r="A29" s="2">
        <f>(Sheet1!B646)</f>
        <v>12297</v>
      </c>
    </row>
    <row r="30">
      <c r="A30" s="2">
        <f>(Sheet1!B359)</f>
        <v>12305</v>
      </c>
    </row>
    <row r="31">
      <c r="A31" s="2">
        <f>(Sheet1!B742)</f>
        <v>12361</v>
      </c>
    </row>
    <row r="32">
      <c r="A32" s="2">
        <f>(Sheet1!B113)</f>
        <v>12507</v>
      </c>
    </row>
    <row r="33">
      <c r="A33" s="2">
        <f>(Sheet1!B485)</f>
        <v>12545</v>
      </c>
    </row>
    <row r="34">
      <c r="A34" s="2">
        <f>(Sheet1!B51)</f>
        <v>12569</v>
      </c>
    </row>
    <row r="35">
      <c r="A35" s="2">
        <f>(Sheet1!B429)</f>
        <v>12662</v>
      </c>
    </row>
    <row r="36">
      <c r="A36" s="2">
        <f>(Sheet1!B622)</f>
        <v>12882</v>
      </c>
    </row>
    <row r="37">
      <c r="A37" s="2">
        <f>(Sheet1!B892)</f>
        <v>12950</v>
      </c>
    </row>
    <row r="38">
      <c r="A38" s="2">
        <f>(Sheet1!B611)</f>
        <v>13044</v>
      </c>
    </row>
    <row r="39">
      <c r="A39" s="2">
        <f>(Sheet1!B872)</f>
        <v>13180</v>
      </c>
    </row>
    <row r="40">
      <c r="A40" s="2">
        <f>(Sheet1!B764)</f>
        <v>13284</v>
      </c>
    </row>
    <row r="41">
      <c r="A41" s="2">
        <f>(Sheet1!B726)</f>
        <v>13302</v>
      </c>
    </row>
    <row r="42">
      <c r="A42" s="2">
        <f>(Sheet1!B790)</f>
        <v>13431</v>
      </c>
    </row>
    <row r="43">
      <c r="A43" s="2">
        <f>(Sheet1!B330)</f>
        <v>13474</v>
      </c>
    </row>
    <row r="44">
      <c r="A44" s="2">
        <f>(Sheet1!B590)</f>
        <v>13543</v>
      </c>
    </row>
    <row r="45">
      <c r="A45" s="2">
        <f>(Sheet1!B855)</f>
        <v>13575</v>
      </c>
    </row>
    <row r="46">
      <c r="A46" s="2">
        <f>(Sheet1!B542)</f>
        <v>13663</v>
      </c>
    </row>
    <row r="47">
      <c r="A47" s="2">
        <f>(Sheet1!B593)</f>
        <v>13731</v>
      </c>
    </row>
    <row r="48">
      <c r="A48" s="2">
        <f>(Sheet1!B450)</f>
        <v>13910</v>
      </c>
    </row>
    <row r="49">
      <c r="A49" s="2">
        <f>(Sheet1!B111)</f>
        <v>13925</v>
      </c>
    </row>
    <row r="50">
      <c r="A50" s="2">
        <f>(Sheet1!B985)</f>
        <v>13953</v>
      </c>
    </row>
    <row r="51">
      <c r="A51" s="2">
        <f>(Sheet1!B494)</f>
        <v>13968</v>
      </c>
    </row>
    <row r="52">
      <c r="A52" s="2">
        <f>(Sheet1!B692)</f>
        <v>14035</v>
      </c>
    </row>
    <row r="53">
      <c r="A53" s="2">
        <f>(Sheet1!B271)</f>
        <v>14066</v>
      </c>
    </row>
    <row r="54">
      <c r="A54" s="2">
        <f>(Sheet1!B587)</f>
        <v>14158</v>
      </c>
    </row>
    <row r="55">
      <c r="A55" s="2">
        <f>(Sheet1!B648)</f>
        <v>14367</v>
      </c>
    </row>
    <row r="56">
      <c r="A56" s="2">
        <f>(Sheet1!B763)</f>
        <v>14385</v>
      </c>
    </row>
    <row r="57">
      <c r="A57" s="2">
        <f>(Sheet1!B993)</f>
        <v>14687</v>
      </c>
    </row>
    <row r="58">
      <c r="A58" s="2">
        <f>(Sheet1!B426)</f>
        <v>14898</v>
      </c>
    </row>
    <row r="59">
      <c r="A59" s="2">
        <f>(Sheet1!B445)</f>
        <v>14916</v>
      </c>
    </row>
    <row r="60">
      <c r="A60" s="2">
        <f>(Sheet1!B732)</f>
        <v>15202</v>
      </c>
    </row>
    <row r="61">
      <c r="A61" s="2">
        <f>(Sheet1!B338)</f>
        <v>15222</v>
      </c>
    </row>
    <row r="62">
      <c r="A62" s="2">
        <f>(Sheet1!B369)</f>
        <v>15262</v>
      </c>
    </row>
    <row r="63">
      <c r="A63" s="2">
        <f>(Sheet1!B496)</f>
        <v>15283</v>
      </c>
    </row>
    <row r="64">
      <c r="A64" s="2">
        <f>(Sheet1!B60)</f>
        <v>15339</v>
      </c>
    </row>
    <row r="65">
      <c r="A65" s="2">
        <f>(Sheet1!B886)</f>
        <v>15438</v>
      </c>
    </row>
    <row r="66">
      <c r="A66" s="2">
        <f>(Sheet1!B926)</f>
        <v>15572</v>
      </c>
    </row>
    <row r="67">
      <c r="A67" s="2">
        <f>(Sheet1!B735)</f>
        <v>15593</v>
      </c>
    </row>
    <row r="68">
      <c r="A68" s="2">
        <f>(Sheet1!B68)</f>
        <v>15611</v>
      </c>
    </row>
    <row r="69">
      <c r="A69" s="2">
        <f>(Sheet1!B800)</f>
        <v>15712</v>
      </c>
    </row>
    <row r="70">
      <c r="A70" s="2">
        <f>(Sheet1!B449)</f>
        <v>15753</v>
      </c>
    </row>
    <row r="71">
      <c r="A71" s="2">
        <f>(Sheet1!B669)</f>
        <v>15808</v>
      </c>
    </row>
    <row r="72">
      <c r="A72" s="2">
        <f>(Sheet1!B596)</f>
        <v>15814</v>
      </c>
    </row>
    <row r="73">
      <c r="A73" s="2">
        <f>(Sheet1!B350)</f>
        <v>15843</v>
      </c>
    </row>
    <row r="74">
      <c r="A74" s="2">
        <f>(Sheet1!B8)</f>
        <v>15961</v>
      </c>
    </row>
    <row r="75">
      <c r="A75" s="2">
        <f>(Sheet1!B43)</f>
        <v>16051</v>
      </c>
    </row>
    <row r="76">
      <c r="A76" s="2">
        <f>(Sheet1!B93)</f>
        <v>16058</v>
      </c>
    </row>
    <row r="77">
      <c r="A77" s="2">
        <f>(Sheet1!B822)</f>
        <v>16078</v>
      </c>
    </row>
    <row r="78">
      <c r="A78" s="2">
        <f>(Sheet1!B439)</f>
        <v>16085</v>
      </c>
    </row>
    <row r="79">
      <c r="A79" s="2">
        <f>(Sheet1!B87)</f>
        <v>16128</v>
      </c>
    </row>
    <row r="80">
      <c r="A80" s="2">
        <f>(Sheet1!B905)</f>
        <v>16220</v>
      </c>
    </row>
    <row r="81">
      <c r="A81" s="2">
        <f>(Sheet1!B5)</f>
        <v>16230</v>
      </c>
    </row>
    <row r="82">
      <c r="A82" s="2">
        <f>(Sheet1!B398)</f>
        <v>16265</v>
      </c>
    </row>
    <row r="83">
      <c r="A83" s="2">
        <f>(Sheet1!B716)</f>
        <v>16316</v>
      </c>
    </row>
    <row r="84">
      <c r="A84" s="2">
        <f>(Sheet1!B217)</f>
        <v>16359</v>
      </c>
    </row>
    <row r="85">
      <c r="A85" s="2">
        <f>(Sheet1!B28)</f>
        <v>16361</v>
      </c>
    </row>
    <row r="86">
      <c r="A86" s="2">
        <f>(Sheet1!B529)</f>
        <v>16447</v>
      </c>
    </row>
    <row r="87">
      <c r="A87" s="2">
        <f>(Sheet1!B712)</f>
        <v>16449</v>
      </c>
    </row>
    <row r="88">
      <c r="A88" s="2">
        <f>(Sheet1!B871)</f>
        <v>16484</v>
      </c>
    </row>
    <row r="89">
      <c r="A89" s="2">
        <f>(Sheet1!B853)</f>
        <v>16566</v>
      </c>
    </row>
    <row r="90">
      <c r="A90" s="2">
        <f>(Sheet1!B77)</f>
        <v>16691</v>
      </c>
    </row>
    <row r="91">
      <c r="A91" s="2">
        <f>(Sheet1!B867)</f>
        <v>16756</v>
      </c>
    </row>
    <row r="92">
      <c r="A92" s="2">
        <f>(Sheet1!B487)</f>
        <v>16768</v>
      </c>
    </row>
    <row r="93">
      <c r="A93" s="2">
        <f>(Sheet1!B476)</f>
        <v>16921</v>
      </c>
    </row>
    <row r="94">
      <c r="A94" s="2">
        <f>(Sheet1!B409)</f>
        <v>16957</v>
      </c>
    </row>
    <row r="95">
      <c r="A95" s="2">
        <f>(Sheet1!B363)</f>
        <v>16984</v>
      </c>
    </row>
    <row r="96">
      <c r="A96" s="2">
        <f>(Sheet1!B208)</f>
        <v>17261</v>
      </c>
    </row>
    <row r="97">
      <c r="A97" s="2">
        <f>(Sheet1!B954)</f>
        <v>17299</v>
      </c>
    </row>
    <row r="98">
      <c r="A98" s="2">
        <f>(Sheet1!B441)</f>
        <v>17302</v>
      </c>
    </row>
    <row r="99">
      <c r="A99" s="2">
        <f>(Sheet1!B700)</f>
        <v>17327</v>
      </c>
    </row>
    <row r="100">
      <c r="A100" s="2">
        <f>(Sheet1!B805)</f>
        <v>17467</v>
      </c>
    </row>
    <row r="101">
      <c r="A101" s="2">
        <f>(Sheet1!B585)</f>
        <v>17470</v>
      </c>
    </row>
    <row r="102">
      <c r="A102" s="2">
        <f>(Sheet1!B592)</f>
        <v>17520</v>
      </c>
    </row>
    <row r="103">
      <c r="A103" s="2">
        <f>(Sheet1!B941)</f>
        <v>17571</v>
      </c>
    </row>
    <row r="104">
      <c r="A104" s="2">
        <f>(Sheet1!B313)</f>
        <v>17684</v>
      </c>
    </row>
    <row r="105">
      <c r="A105" s="2">
        <f>(Sheet1!B934)</f>
        <v>17767</v>
      </c>
    </row>
    <row r="106">
      <c r="A106" s="2">
        <f>(Sheet1!B967)</f>
        <v>17881</v>
      </c>
    </row>
    <row r="107">
      <c r="A107" s="2">
        <f>(Sheet1!B216)</f>
        <v>17886</v>
      </c>
    </row>
    <row r="108">
      <c r="A108" s="2">
        <f>(Sheet1!B729)</f>
        <v>17916</v>
      </c>
    </row>
    <row r="109">
      <c r="A109" s="2">
        <f>(Sheet1!B479)</f>
        <v>18017</v>
      </c>
    </row>
    <row r="110">
      <c r="A110" s="2">
        <f>(Sheet1!B212)</f>
        <v>18272</v>
      </c>
    </row>
    <row r="111">
      <c r="A111" s="2">
        <f>(Sheet1!B54)</f>
        <v>18319</v>
      </c>
    </row>
    <row r="112">
      <c r="A112" s="2">
        <f>(Sheet1!B125)</f>
        <v>18669</v>
      </c>
    </row>
    <row r="113">
      <c r="A113" s="2">
        <f>(Sheet1!B901)</f>
        <v>19007</v>
      </c>
    </row>
    <row r="114">
      <c r="A114" s="2">
        <f>(Sheet1!B103)</f>
        <v>19088</v>
      </c>
    </row>
    <row r="115">
      <c r="A115" s="2">
        <f>(Sheet1!B327)</f>
        <v>19110</v>
      </c>
    </row>
    <row r="116">
      <c r="A116" s="2">
        <f>(Sheet1!B180)</f>
        <v>19146</v>
      </c>
    </row>
    <row r="117">
      <c r="A117" s="2">
        <f>(Sheet1!B897)</f>
        <v>19403</v>
      </c>
    </row>
    <row r="118">
      <c r="A118" s="2">
        <f>(Sheet1!B827)</f>
        <v>19466</v>
      </c>
    </row>
    <row r="119">
      <c r="A119" s="2">
        <f>(Sheet1!B171)</f>
        <v>19492</v>
      </c>
    </row>
    <row r="120">
      <c r="A120" s="2">
        <f>(Sheet1!B387)</f>
        <v>19602</v>
      </c>
    </row>
    <row r="121">
      <c r="A121" s="2">
        <f>(Sheet1!B425)</f>
        <v>19612</v>
      </c>
    </row>
    <row r="122">
      <c r="A122" s="2">
        <f>(Sheet1!B691)</f>
        <v>19636</v>
      </c>
    </row>
    <row r="123">
      <c r="A123" s="2">
        <f>(Sheet1!B703)</f>
        <v>19772</v>
      </c>
    </row>
    <row r="124">
      <c r="A124" s="2">
        <f>(Sheet1!B771)</f>
        <v>20137</v>
      </c>
    </row>
    <row r="125">
      <c r="A125" s="2">
        <f>(Sheet1!B991)</f>
        <v>20141</v>
      </c>
    </row>
    <row r="126">
      <c r="A126" s="2">
        <f>(Sheet1!B175)</f>
        <v>20542</v>
      </c>
    </row>
    <row r="127">
      <c r="A127" s="2">
        <f>(Sheet1!B201)</f>
        <v>20614</v>
      </c>
    </row>
    <row r="128">
      <c r="A128" s="2">
        <f>(Sheet1!B829)</f>
        <v>20805</v>
      </c>
    </row>
    <row r="129">
      <c r="A129" s="2">
        <f>(Sheet1!B82)</f>
        <v>20893</v>
      </c>
    </row>
    <row r="130">
      <c r="A130" s="2">
        <f>(Sheet1!B564)</f>
        <v>21127</v>
      </c>
    </row>
    <row r="131">
      <c r="A131" s="2">
        <f>(Sheet1!B227)</f>
        <v>21135</v>
      </c>
    </row>
    <row r="132">
      <c r="A132" s="2">
        <f>(Sheet1!B633)</f>
        <v>21150</v>
      </c>
    </row>
    <row r="133">
      <c r="A133" s="2">
        <f>(Sheet1!B663)</f>
        <v>21290</v>
      </c>
    </row>
    <row r="134">
      <c r="A134" s="2">
        <f>(Sheet1!B913)</f>
        <v>21313</v>
      </c>
    </row>
    <row r="135">
      <c r="A135" s="2">
        <f>(Sheet1!B807)</f>
        <v>21325</v>
      </c>
    </row>
    <row r="136">
      <c r="A136" s="2">
        <f>(Sheet1!B435)</f>
        <v>21486</v>
      </c>
    </row>
    <row r="137">
      <c r="A137" s="2">
        <f>(Sheet1!B722)</f>
        <v>21511</v>
      </c>
    </row>
    <row r="138">
      <c r="A138" s="2">
        <f>(Sheet1!B933)</f>
        <v>21643</v>
      </c>
    </row>
    <row r="139">
      <c r="A139" s="2">
        <f>(Sheet1!B733)</f>
        <v>21780</v>
      </c>
    </row>
    <row r="140">
      <c r="A140" s="2">
        <f>(Sheet1!B799)</f>
        <v>21811</v>
      </c>
    </row>
    <row r="141">
      <c r="A141" s="2">
        <f>(Sheet1!B610)</f>
        <v>21812</v>
      </c>
    </row>
    <row r="142">
      <c r="A142" s="2">
        <f>(Sheet1!B376)</f>
        <v>21930</v>
      </c>
    </row>
    <row r="143">
      <c r="A143" s="2">
        <f>(Sheet1!B863)</f>
        <v>22055</v>
      </c>
    </row>
    <row r="144">
      <c r="A144" s="2">
        <f>(Sheet1!B176)</f>
        <v>22143</v>
      </c>
    </row>
    <row r="145">
      <c r="A145" s="2">
        <f>(Sheet1!B644)</f>
        <v>22260</v>
      </c>
    </row>
    <row r="146">
      <c r="A146" s="2">
        <f>(Sheet1!B188)</f>
        <v>22440</v>
      </c>
    </row>
    <row r="147">
      <c r="A147" s="2">
        <f>(Sheet1!B810)</f>
        <v>22764</v>
      </c>
    </row>
    <row r="148">
      <c r="A148" s="2">
        <f>(Sheet1!B597)</f>
        <v>22828</v>
      </c>
    </row>
    <row r="149">
      <c r="A149" s="2">
        <f>(Sheet1!B690)</f>
        <v>22891</v>
      </c>
    </row>
    <row r="150">
      <c r="A150" s="2">
        <f>(Sheet1!B326)</f>
        <v>22958</v>
      </c>
    </row>
    <row r="151">
      <c r="A151" s="2">
        <f>(Sheet1!B944)</f>
        <v>23004</v>
      </c>
    </row>
    <row r="152">
      <c r="A152" s="2">
        <f>(Sheet1!B462)</f>
        <v>23054</v>
      </c>
    </row>
    <row r="153">
      <c r="A153" s="2">
        <f>(Sheet1!B846)</f>
        <v>23136</v>
      </c>
    </row>
    <row r="154">
      <c r="A154" s="2">
        <f>(Sheet1!B186)</f>
        <v>23379</v>
      </c>
    </row>
    <row r="155">
      <c r="A155" s="2">
        <f>(Sheet1!B980)</f>
        <v>23466</v>
      </c>
    </row>
    <row r="156">
      <c r="A156" s="2">
        <f>(Sheet1!B215)</f>
        <v>23519</v>
      </c>
    </row>
    <row r="157">
      <c r="A157" s="2">
        <f>(Sheet1!B507)</f>
        <v>23852</v>
      </c>
    </row>
    <row r="158">
      <c r="A158" s="2">
        <f>(Sheet1!B382)</f>
        <v>23875</v>
      </c>
    </row>
    <row r="159">
      <c r="A159" s="2">
        <f>(Sheet1!B224)</f>
        <v>23880</v>
      </c>
    </row>
    <row r="160">
      <c r="A160" s="2">
        <f>(Sheet1!B744)</f>
        <v>23903</v>
      </c>
    </row>
    <row r="161">
      <c r="A161" s="2">
        <f>(Sheet1!B826)</f>
        <v>24206</v>
      </c>
    </row>
    <row r="162">
      <c r="A162" s="2">
        <f>(Sheet1!B717)</f>
        <v>24372</v>
      </c>
    </row>
    <row r="163">
      <c r="A163" s="2">
        <f>(Sheet1!B291)</f>
        <v>24435</v>
      </c>
    </row>
    <row r="164">
      <c r="A164" s="2">
        <f>(Sheet1!B711)</f>
        <v>24554</v>
      </c>
    </row>
    <row r="165">
      <c r="A165" s="2">
        <f>(Sheet1!B3)</f>
        <v>24609</v>
      </c>
    </row>
    <row r="166">
      <c r="A166" s="2">
        <f>(Sheet1!B912)</f>
        <v>24824</v>
      </c>
    </row>
    <row r="167">
      <c r="A167" s="2">
        <f>(Sheet1!B493)</f>
        <v>24842</v>
      </c>
    </row>
    <row r="168">
      <c r="A168" s="2">
        <f>(Sheet1!B930)</f>
        <v>24923</v>
      </c>
    </row>
    <row r="169">
      <c r="A169" s="2">
        <f>(Sheet1!B207)</f>
        <v>24953</v>
      </c>
    </row>
    <row r="170">
      <c r="A170" s="2">
        <f>(Sheet1!B4)</f>
        <v>24964</v>
      </c>
    </row>
    <row r="171">
      <c r="A171" s="2">
        <f>(Sheet1!B526)</f>
        <v>25173</v>
      </c>
    </row>
    <row r="172">
      <c r="A172" s="2">
        <f>(Sheet1!B879)</f>
        <v>25191</v>
      </c>
    </row>
    <row r="173">
      <c r="A173" s="2">
        <f>(Sheet1!B133)</f>
        <v>25469</v>
      </c>
    </row>
    <row r="174">
      <c r="A174" s="2">
        <f>(Sheet1!B552)</f>
        <v>25531</v>
      </c>
    </row>
    <row r="175">
      <c r="A175" s="2">
        <f>(Sheet1!B634)</f>
        <v>25532</v>
      </c>
    </row>
    <row r="176">
      <c r="A176" s="2">
        <f>(Sheet1!B802)</f>
        <v>25558</v>
      </c>
    </row>
    <row r="177">
      <c r="A177" s="2">
        <f>(Sheet1!B806)</f>
        <v>25618</v>
      </c>
    </row>
    <row r="178">
      <c r="A178" s="2">
        <f>(Sheet1!B99)</f>
        <v>25749</v>
      </c>
    </row>
    <row r="179">
      <c r="A179" s="2">
        <f>(Sheet1!B142)</f>
        <v>25770</v>
      </c>
    </row>
    <row r="180">
      <c r="A180" s="2">
        <f>(Sheet1!B406)</f>
        <v>25898</v>
      </c>
    </row>
    <row r="181">
      <c r="A181" s="2">
        <f>(Sheet1!B454)</f>
        <v>25961</v>
      </c>
    </row>
    <row r="182">
      <c r="A182" s="2">
        <f>(Sheet1!B719)</f>
        <v>25967</v>
      </c>
    </row>
    <row r="183">
      <c r="A183" s="2">
        <f>(Sheet1!B360)</f>
        <v>26128</v>
      </c>
    </row>
    <row r="184">
      <c r="A184" s="2">
        <f>(Sheet1!B56)</f>
        <v>26170</v>
      </c>
    </row>
    <row r="185">
      <c r="A185" s="2">
        <f>(Sheet1!B335)</f>
        <v>26287</v>
      </c>
    </row>
    <row r="186">
      <c r="A186" s="2">
        <f>(Sheet1!B509)</f>
        <v>26294</v>
      </c>
    </row>
    <row r="187">
      <c r="A187" s="2">
        <f>(Sheet1!B861)</f>
        <v>26345</v>
      </c>
    </row>
    <row r="188">
      <c r="A188" s="2">
        <f>(Sheet1!B721)</f>
        <v>26500</v>
      </c>
    </row>
    <row r="189">
      <c r="A189" s="2">
        <f>(Sheet1!B976)</f>
        <v>26612</v>
      </c>
    </row>
    <row r="190">
      <c r="A190" s="2">
        <f>(Sheet1!B995)</f>
        <v>26755</v>
      </c>
    </row>
    <row r="191">
      <c r="A191" s="2">
        <f>(Sheet1!B522)</f>
        <v>26777</v>
      </c>
    </row>
    <row r="192">
      <c r="A192" s="2">
        <f>(Sheet1!B909)</f>
        <v>26862</v>
      </c>
    </row>
    <row r="193">
      <c r="A193" s="2">
        <f>(Sheet1!B375)</f>
        <v>26871</v>
      </c>
    </row>
    <row r="194">
      <c r="A194" s="2">
        <f>(Sheet1!B153)</f>
        <v>26917</v>
      </c>
    </row>
    <row r="195">
      <c r="A195" s="2">
        <f>(Sheet1!B962)</f>
        <v>27063</v>
      </c>
    </row>
    <row r="196">
      <c r="A196" s="2">
        <f>(Sheet1!B922)</f>
        <v>27073</v>
      </c>
    </row>
    <row r="197">
      <c r="A197" s="2">
        <f>(Sheet1!B49)</f>
        <v>27322</v>
      </c>
    </row>
    <row r="198">
      <c r="A198" s="2">
        <f>(Sheet1!B152)</f>
        <v>27751</v>
      </c>
    </row>
    <row r="199">
      <c r="A199" s="2">
        <f>(Sheet1!B728)</f>
        <v>27828</v>
      </c>
    </row>
    <row r="200">
      <c r="A200" s="2">
        <f>(Sheet1!B730)</f>
        <v>27845</v>
      </c>
    </row>
    <row r="201">
      <c r="A201" s="2">
        <f>(Sheet1!B434)</f>
        <v>27889</v>
      </c>
    </row>
    <row r="202">
      <c r="A202" s="2">
        <f>(Sheet1!B515)</f>
        <v>27931</v>
      </c>
    </row>
    <row r="203">
      <c r="A203" s="2">
        <f>(Sheet1!B601)</f>
        <v>27935</v>
      </c>
    </row>
    <row r="204">
      <c r="A204" s="2">
        <f>(Sheet1!B163)</f>
        <v>27972</v>
      </c>
    </row>
    <row r="205">
      <c r="A205" s="2">
        <f>(Sheet1!B660)</f>
        <v>28003</v>
      </c>
    </row>
    <row r="206">
      <c r="A206" s="2">
        <f>(Sheet1!B257)</f>
        <v>28019</v>
      </c>
    </row>
    <row r="207">
      <c r="A207" s="2">
        <f>(Sheet1!B366)</f>
        <v>28125</v>
      </c>
    </row>
    <row r="208">
      <c r="A208" s="2">
        <f>(Sheet1!B637)</f>
        <v>28545</v>
      </c>
    </row>
    <row r="209">
      <c r="A209" s="2">
        <f>(Sheet1!B238)</f>
        <v>28560</v>
      </c>
    </row>
    <row r="210">
      <c r="A210" s="2">
        <f>(Sheet1!B727)</f>
        <v>28720</v>
      </c>
    </row>
    <row r="211">
      <c r="A211" s="2">
        <f>(Sheet1!B947)</f>
        <v>28799</v>
      </c>
    </row>
    <row r="212">
      <c r="A212" s="2">
        <f>(Sheet1!B481)</f>
        <v>28936</v>
      </c>
    </row>
    <row r="213">
      <c r="A213" s="2">
        <f>(Sheet1!B383)</f>
        <v>29040</v>
      </c>
    </row>
    <row r="214">
      <c r="A214" s="2">
        <f>(Sheet1!B875)</f>
        <v>29214</v>
      </c>
    </row>
    <row r="215">
      <c r="A215" s="2">
        <f>(Sheet1!B235)</f>
        <v>29227</v>
      </c>
    </row>
    <row r="216">
      <c r="A216" s="2">
        <f>(Sheet1!B702)</f>
        <v>29411</v>
      </c>
    </row>
    <row r="217">
      <c r="A217" s="2">
        <f>(Sheet1!B894)</f>
        <v>29441</v>
      </c>
    </row>
    <row r="218">
      <c r="A218" s="2">
        <f>(Sheet1!B232)</f>
        <v>29550</v>
      </c>
    </row>
    <row r="219">
      <c r="A219" s="2">
        <f>(Sheet1!B205)</f>
        <v>29562</v>
      </c>
    </row>
    <row r="220">
      <c r="A220" s="2">
        <f>(Sheet1!B403)</f>
        <v>29611</v>
      </c>
    </row>
    <row r="221">
      <c r="A221" s="2">
        <f>(Sheet1!B643)</f>
        <v>29665</v>
      </c>
    </row>
    <row r="222">
      <c r="A222" s="2">
        <f>(Sheet1!B929)</f>
        <v>29681</v>
      </c>
    </row>
    <row r="223">
      <c r="A223" s="2">
        <f>(Sheet1!B841)</f>
        <v>29714</v>
      </c>
    </row>
    <row r="224">
      <c r="A224" s="2">
        <f>(Sheet1!B161)</f>
        <v>29795</v>
      </c>
    </row>
    <row r="225">
      <c r="A225" s="2">
        <f>(Sheet1!B787)</f>
        <v>29825</v>
      </c>
    </row>
    <row r="226">
      <c r="A226" s="2">
        <f>(Sheet1!B6)</f>
        <v>29827</v>
      </c>
    </row>
    <row r="227">
      <c r="A227" s="2">
        <f>(Sheet1!B972)</f>
        <v>29889</v>
      </c>
    </row>
    <row r="228">
      <c r="A228" s="2">
        <f>(Sheet1!B997)</f>
        <v>30499</v>
      </c>
    </row>
    <row r="229">
      <c r="A229" s="2">
        <f>(Sheet1!B65)</f>
        <v>30522</v>
      </c>
    </row>
    <row r="230">
      <c r="A230" s="2">
        <f>(Sheet1!B156)</f>
        <v>30553</v>
      </c>
    </row>
    <row r="231">
      <c r="A231" s="2">
        <f>(Sheet1!B514)</f>
        <v>30569</v>
      </c>
    </row>
    <row r="232">
      <c r="A232" s="2">
        <f>(Sheet1!B159)</f>
        <v>30637</v>
      </c>
    </row>
    <row r="233">
      <c r="A233" s="2">
        <f>(Sheet1!B578)</f>
        <v>31014</v>
      </c>
    </row>
    <row r="234">
      <c r="A234" s="2">
        <f>(Sheet1!B707)</f>
        <v>31022</v>
      </c>
    </row>
    <row r="235">
      <c r="A235" s="2">
        <f>(Sheet1!B765)</f>
        <v>31417</v>
      </c>
    </row>
    <row r="236">
      <c r="A236" s="2">
        <f>(Sheet1!B69)</f>
        <v>31461</v>
      </c>
    </row>
    <row r="237">
      <c r="A237" s="2">
        <f>(Sheet1!B340)</f>
        <v>31524</v>
      </c>
    </row>
    <row r="238">
      <c r="A238" s="2">
        <f>(Sheet1!B127)</f>
        <v>31788</v>
      </c>
    </row>
    <row r="239">
      <c r="A239" s="2">
        <f>(Sheet1!B47)</f>
        <v>31830</v>
      </c>
    </row>
    <row r="240">
      <c r="A240" s="2">
        <f>(Sheet1!B16)</f>
        <v>31946</v>
      </c>
    </row>
    <row r="241">
      <c r="A241" s="2">
        <f>(Sheet1!B393)</f>
        <v>32017</v>
      </c>
    </row>
    <row r="242">
      <c r="A242" s="2">
        <f>(Sheet1!B778)</f>
        <v>32065</v>
      </c>
    </row>
    <row r="243">
      <c r="A243" s="2">
        <f>(Sheet1!B332)</f>
        <v>32081</v>
      </c>
    </row>
    <row r="244">
      <c r="A244" s="2">
        <f>(Sheet1!B433)</f>
        <v>32091</v>
      </c>
    </row>
    <row r="245">
      <c r="A245" s="2">
        <f>(Sheet1!B759)</f>
        <v>32193</v>
      </c>
    </row>
    <row r="246">
      <c r="A246" s="2">
        <f>(Sheet1!B632)</f>
        <v>32251</v>
      </c>
    </row>
    <row r="247">
      <c r="A247" s="2">
        <f>(Sheet1!B910)</f>
        <v>32335</v>
      </c>
    </row>
    <row r="248">
      <c r="A248" s="2">
        <f>(Sheet1!B970)</f>
        <v>32440</v>
      </c>
    </row>
    <row r="249">
      <c r="A249" s="2">
        <f>(Sheet1!B362)</f>
        <v>32611</v>
      </c>
    </row>
    <row r="250">
      <c r="A250" s="2">
        <f>(Sheet1!B35)</f>
        <v>32665</v>
      </c>
    </row>
    <row r="251">
      <c r="A251" s="2">
        <f>(Sheet1!B908)</f>
        <v>32708</v>
      </c>
    </row>
    <row r="252">
      <c r="A252" s="2">
        <f>(Sheet1!B667)</f>
        <v>32713</v>
      </c>
    </row>
    <row r="253">
      <c r="A253" s="2">
        <f>(Sheet1!B845)</f>
        <v>32772</v>
      </c>
    </row>
    <row r="254">
      <c r="A254" s="2">
        <f>(Sheet1!B772)</f>
        <v>32782</v>
      </c>
    </row>
    <row r="255">
      <c r="A255" s="2">
        <f>(Sheet1!B420)</f>
        <v>32859</v>
      </c>
    </row>
    <row r="256">
      <c r="A256" s="2">
        <f>(Sheet1!B770)</f>
        <v>32979</v>
      </c>
    </row>
    <row r="257">
      <c r="A257" s="2">
        <f>(Sheet1!B560)</f>
        <v>33019</v>
      </c>
    </row>
    <row r="258">
      <c r="A258" s="2">
        <f>(Sheet1!B84)</f>
        <v>33024</v>
      </c>
    </row>
    <row r="259">
      <c r="A259" s="2">
        <f>(Sheet1!B121)</f>
        <v>33084</v>
      </c>
    </row>
    <row r="260">
      <c r="A260" s="2">
        <f>(Sheet1!B371)</f>
        <v>33135</v>
      </c>
    </row>
    <row r="261">
      <c r="A261" s="2">
        <f>(Sheet1!B684)</f>
        <v>33183</v>
      </c>
    </row>
    <row r="262">
      <c r="A262" s="2">
        <f>(Sheet1!B263)</f>
        <v>33282</v>
      </c>
    </row>
    <row r="263">
      <c r="A263" s="2">
        <f>(Sheet1!B895)</f>
        <v>33283</v>
      </c>
    </row>
    <row r="264">
      <c r="A264" s="2">
        <f>(Sheet1!B505)</f>
        <v>33406</v>
      </c>
    </row>
    <row r="265">
      <c r="A265" s="2">
        <f>(Sheet1!B502)</f>
        <v>33524</v>
      </c>
    </row>
    <row r="266">
      <c r="A266" s="2">
        <f>(Sheet1!B584)</f>
        <v>33578</v>
      </c>
    </row>
    <row r="267">
      <c r="A267" s="2">
        <f>(Sheet1!B134)</f>
        <v>33882</v>
      </c>
    </row>
    <row r="268">
      <c r="A268" s="2">
        <f>(Sheet1!B705)</f>
        <v>34136</v>
      </c>
    </row>
    <row r="269">
      <c r="A269" s="2">
        <f>(Sheet1!B820)</f>
        <v>34169</v>
      </c>
    </row>
    <row r="270">
      <c r="A270" s="2">
        <f>(Sheet1!B396)</f>
        <v>34229</v>
      </c>
    </row>
    <row r="271">
      <c r="A271" s="2">
        <f>(Sheet1!B994)</f>
        <v>34338</v>
      </c>
    </row>
    <row r="272">
      <c r="A272" s="2">
        <f>(Sheet1!B870)</f>
        <v>34625</v>
      </c>
    </row>
    <row r="273">
      <c r="A273" s="2">
        <f>(Sheet1!B961)</f>
        <v>34841</v>
      </c>
    </row>
    <row r="274">
      <c r="A274" s="2">
        <f>(Sheet1!B854)</f>
        <v>34855</v>
      </c>
    </row>
    <row r="275">
      <c r="A275" s="2">
        <f>(Sheet1!B974)</f>
        <v>34898</v>
      </c>
    </row>
    <row r="276">
      <c r="A276" s="2">
        <f>(Sheet1!B298)</f>
        <v>34979</v>
      </c>
    </row>
    <row r="277">
      <c r="A277" s="2">
        <f>(Sheet1!B551)</f>
        <v>35113</v>
      </c>
    </row>
    <row r="278">
      <c r="A278" s="2">
        <f>(Sheet1!B427)</f>
        <v>35158</v>
      </c>
    </row>
    <row r="279">
      <c r="A279" s="2">
        <f>(Sheet1!B264)</f>
        <v>35203</v>
      </c>
    </row>
    <row r="280">
      <c r="A280" s="2">
        <f>(Sheet1!B945)</f>
        <v>35209</v>
      </c>
    </row>
    <row r="281">
      <c r="A281" s="2">
        <f>(Sheet1!B187)</f>
        <v>35212</v>
      </c>
    </row>
    <row r="282">
      <c r="A282" s="2">
        <f>(Sheet1!B52)</f>
        <v>35225</v>
      </c>
    </row>
    <row r="283">
      <c r="A283" s="2">
        <f>(Sheet1!B676)</f>
        <v>35321</v>
      </c>
    </row>
    <row r="284">
      <c r="A284" s="2">
        <f>(Sheet1!B658)</f>
        <v>35390</v>
      </c>
    </row>
    <row r="285">
      <c r="A285" s="2">
        <f>(Sheet1!B695)</f>
        <v>35532</v>
      </c>
    </row>
    <row r="286">
      <c r="A286" s="2">
        <f>(Sheet1!B706)</f>
        <v>35640</v>
      </c>
    </row>
    <row r="287">
      <c r="A287" s="2">
        <f>(Sheet1!B124)</f>
        <v>35644</v>
      </c>
    </row>
    <row r="288">
      <c r="A288" s="2">
        <f>(Sheet1!B442)</f>
        <v>35657</v>
      </c>
    </row>
    <row r="289">
      <c r="A289" s="2">
        <f>(Sheet1!B940)</f>
        <v>35695</v>
      </c>
    </row>
    <row r="290">
      <c r="A290" s="2">
        <f>(Sheet1!B814)</f>
        <v>35753</v>
      </c>
    </row>
    <row r="291">
      <c r="A291" s="2">
        <f>(Sheet1!B939)</f>
        <v>35921</v>
      </c>
    </row>
    <row r="292">
      <c r="A292" s="2">
        <f>(Sheet1!B868)</f>
        <v>35954</v>
      </c>
    </row>
    <row r="293">
      <c r="A293" s="2">
        <f>(Sheet1!B306)</f>
        <v>35995</v>
      </c>
    </row>
    <row r="294">
      <c r="A294" s="2">
        <f>(Sheet1!B220)</f>
        <v>36008</v>
      </c>
    </row>
    <row r="295">
      <c r="A295" s="2">
        <f>(Sheet1!B774)</f>
        <v>36171</v>
      </c>
    </row>
    <row r="296">
      <c r="A296" s="2">
        <f>(Sheet1!B828)</f>
        <v>36271</v>
      </c>
    </row>
    <row r="297">
      <c r="A297" s="2">
        <f>(Sheet1!B788)</f>
        <v>36280</v>
      </c>
    </row>
    <row r="298">
      <c r="A298" s="2">
        <f>(Sheet1!B793)</f>
        <v>36392</v>
      </c>
    </row>
    <row r="299">
      <c r="A299" s="2">
        <f>(Sheet1!B70)</f>
        <v>36424</v>
      </c>
    </row>
    <row r="300">
      <c r="A300" s="2">
        <f>(Sheet1!B274)</f>
        <v>36650</v>
      </c>
    </row>
    <row r="301">
      <c r="A301" s="2">
        <f>(Sheet1!B543)</f>
        <v>36653</v>
      </c>
    </row>
    <row r="302">
      <c r="A302" s="2">
        <f>(Sheet1!B513)</f>
        <v>36766</v>
      </c>
    </row>
    <row r="303">
      <c r="A303" s="2">
        <f>(Sheet1!B395)</f>
        <v>36780</v>
      </c>
    </row>
    <row r="304">
      <c r="A304" s="2">
        <f>(Sheet1!B24)</f>
        <v>36805</v>
      </c>
    </row>
    <row r="305">
      <c r="A305" s="2">
        <f>(Sheet1!B117)</f>
        <v>37260</v>
      </c>
    </row>
    <row r="306">
      <c r="A306" s="2">
        <f>(Sheet1!B474)</f>
        <v>37349</v>
      </c>
    </row>
    <row r="307">
      <c r="A307" s="2">
        <f>(Sheet1!B580)</f>
        <v>37481</v>
      </c>
    </row>
    <row r="308">
      <c r="A308" s="2">
        <f>(Sheet1!B211)</f>
        <v>37556</v>
      </c>
    </row>
    <row r="309">
      <c r="A309" s="2">
        <f>(Sheet1!B589)</f>
        <v>37567</v>
      </c>
    </row>
    <row r="310">
      <c r="A310" s="2">
        <f>(Sheet1!B141)</f>
        <v>37590</v>
      </c>
    </row>
    <row r="311">
      <c r="A311" s="2">
        <f>(Sheet1!B898)</f>
        <v>37671</v>
      </c>
    </row>
    <row r="312">
      <c r="A312" s="2">
        <f>(Sheet1!B656)</f>
        <v>37712</v>
      </c>
    </row>
    <row r="313">
      <c r="A313" s="2">
        <f>(Sheet1!B753)</f>
        <v>37768</v>
      </c>
    </row>
    <row r="314">
      <c r="A314" s="2">
        <f>(Sheet1!B779)</f>
        <v>37801</v>
      </c>
    </row>
    <row r="315">
      <c r="A315" s="2">
        <f>(Sheet1!B620)</f>
        <v>37827</v>
      </c>
    </row>
    <row r="316">
      <c r="A316" s="2">
        <f>(Sheet1!B204)</f>
        <v>37902</v>
      </c>
    </row>
    <row r="317">
      <c r="A317" s="2">
        <f>(Sheet1!B167)</f>
        <v>38197</v>
      </c>
    </row>
    <row r="318">
      <c r="A318" s="2">
        <f>(Sheet1!B575)</f>
        <v>38668</v>
      </c>
    </row>
    <row r="319">
      <c r="A319" s="2">
        <f>(Sheet1!B58)</f>
        <v>38965</v>
      </c>
    </row>
    <row r="320">
      <c r="A320" s="2">
        <f>(Sheet1!B250)</f>
        <v>39225</v>
      </c>
    </row>
    <row r="321">
      <c r="A321" s="2">
        <f>(Sheet1!B331)</f>
        <v>39258</v>
      </c>
    </row>
    <row r="322">
      <c r="A322" s="2">
        <f>(Sheet1!B619)</f>
        <v>39295</v>
      </c>
    </row>
    <row r="323">
      <c r="A323" s="2">
        <f>(Sheet1!B344)</f>
        <v>39340</v>
      </c>
    </row>
    <row r="324">
      <c r="A324" s="2">
        <f>(Sheet1!B46)</f>
        <v>39670</v>
      </c>
    </row>
    <row r="325">
      <c r="A325" s="2">
        <f>(Sheet1!B15)</f>
        <v>39685</v>
      </c>
    </row>
    <row r="326">
      <c r="A326" s="2">
        <f>(Sheet1!B407)</f>
        <v>39759</v>
      </c>
    </row>
    <row r="327">
      <c r="A327" s="2">
        <f>(Sheet1!B17)</f>
        <v>39808</v>
      </c>
    </row>
    <row r="328">
      <c r="A328" s="2">
        <f>(Sheet1!B766)</f>
        <v>39843</v>
      </c>
    </row>
    <row r="329">
      <c r="A329" s="2">
        <f>(Sheet1!B2)</f>
        <v>39850</v>
      </c>
    </row>
    <row r="330">
      <c r="A330" s="2">
        <f>(Sheet1!B105)</f>
        <v>39855</v>
      </c>
    </row>
    <row r="331">
      <c r="A331" s="2">
        <f>(Sheet1!B615)</f>
        <v>39895</v>
      </c>
    </row>
    <row r="332">
      <c r="A332" s="2">
        <f>(Sheet1!B21)</f>
        <v>40085</v>
      </c>
    </row>
    <row r="333">
      <c r="A333" s="2">
        <f>(Sheet1!B524)</f>
        <v>40175</v>
      </c>
    </row>
    <row r="334">
      <c r="A334" s="2">
        <f>(Sheet1!B880)</f>
        <v>40256</v>
      </c>
    </row>
    <row r="335">
      <c r="A335" s="2">
        <f>(Sheet1!B923)</f>
        <v>40291</v>
      </c>
    </row>
    <row r="336">
      <c r="A336" s="2">
        <f>(Sheet1!B104)</f>
        <v>40308</v>
      </c>
    </row>
    <row r="337">
      <c r="A337" s="2">
        <f>(Sheet1!B178)</f>
        <v>40335</v>
      </c>
    </row>
    <row r="338">
      <c r="A338" s="2">
        <f>(Sheet1!B803)</f>
        <v>40351</v>
      </c>
    </row>
    <row r="339">
      <c r="A339" s="2">
        <f>(Sheet1!B608)</f>
        <v>40356</v>
      </c>
    </row>
    <row r="340">
      <c r="A340" s="2">
        <f>(Sheet1!B242)</f>
        <v>40374</v>
      </c>
    </row>
    <row r="341">
      <c r="A341" s="2">
        <f>(Sheet1!B218)</f>
        <v>40648</v>
      </c>
    </row>
    <row r="342">
      <c r="A342" s="2">
        <f>(Sheet1!B517)</f>
        <v>40819</v>
      </c>
    </row>
    <row r="343">
      <c r="A343" s="2">
        <f>(Sheet1!B31)</f>
        <v>40863</v>
      </c>
    </row>
    <row r="344">
      <c r="A344" s="2">
        <f>(Sheet1!B652)</f>
        <v>40966</v>
      </c>
    </row>
    <row r="345">
      <c r="A345" s="2">
        <f>(Sheet1!B741)</f>
        <v>40967</v>
      </c>
    </row>
    <row r="346">
      <c r="A346" s="2">
        <f>(Sheet1!B890)</f>
        <v>40988</v>
      </c>
    </row>
    <row r="347">
      <c r="A347" s="2">
        <f>(Sheet1!B903)</f>
        <v>41062</v>
      </c>
    </row>
    <row r="348">
      <c r="A348" s="2">
        <f>(Sheet1!B280)</f>
        <v>41204</v>
      </c>
    </row>
    <row r="349">
      <c r="A349" s="2">
        <f>(Sheet1!B953)</f>
        <v>41319</v>
      </c>
    </row>
    <row r="350">
      <c r="A350" s="2">
        <f>(Sheet1!B857)</f>
        <v>41426</v>
      </c>
    </row>
    <row r="351">
      <c r="A351" s="2">
        <f>(Sheet1!B463)</f>
        <v>41434</v>
      </c>
    </row>
    <row r="352">
      <c r="A352" s="2">
        <f>(Sheet1!B490)</f>
        <v>41459</v>
      </c>
    </row>
    <row r="353">
      <c r="A353" s="2">
        <f>(Sheet1!B869)</f>
        <v>41534</v>
      </c>
    </row>
    <row r="354">
      <c r="A354" s="2">
        <f>(Sheet1!B44)</f>
        <v>41613</v>
      </c>
    </row>
    <row r="355">
      <c r="A355" s="2">
        <f>(Sheet1!B631)</f>
        <v>41658</v>
      </c>
    </row>
    <row r="356">
      <c r="A356" s="2">
        <f>(Sheet1!B458)</f>
        <v>41762</v>
      </c>
    </row>
    <row r="357">
      <c r="A357" s="2">
        <f>(Sheet1!B355)</f>
        <v>41836</v>
      </c>
    </row>
    <row r="358">
      <c r="A358" s="2">
        <f>(Sheet1!B400)</f>
        <v>41854</v>
      </c>
    </row>
    <row r="359">
      <c r="A359" s="2">
        <f>(Sheet1!B88)</f>
        <v>41863</v>
      </c>
    </row>
    <row r="360">
      <c r="A360" s="2">
        <f>(Sheet1!B840)</f>
        <v>42079</v>
      </c>
    </row>
    <row r="361">
      <c r="A361" s="2">
        <f>(Sheet1!B836)</f>
        <v>42358</v>
      </c>
    </row>
    <row r="362">
      <c r="A362" s="2">
        <f>(Sheet1!B461)</f>
        <v>42362</v>
      </c>
    </row>
    <row r="363">
      <c r="A363" s="2">
        <f>(Sheet1!B416)</f>
        <v>42372</v>
      </c>
    </row>
    <row r="364">
      <c r="A364" s="2">
        <f>(Sheet1!B548)</f>
        <v>42518</v>
      </c>
    </row>
    <row r="365">
      <c r="A365" s="2">
        <f>(Sheet1!B881)</f>
        <v>42575</v>
      </c>
    </row>
    <row r="366">
      <c r="A366" s="2">
        <f>(Sheet1!B795)</f>
        <v>42632</v>
      </c>
    </row>
    <row r="367">
      <c r="A367" s="2">
        <f>(Sheet1!B510)</f>
        <v>42775</v>
      </c>
    </row>
    <row r="368">
      <c r="A368" s="2">
        <f>(Sheet1!B411)</f>
        <v>42783</v>
      </c>
    </row>
    <row r="369">
      <c r="A369" s="2">
        <f>(Sheet1!B26)</f>
        <v>43007</v>
      </c>
    </row>
    <row r="370">
      <c r="A370" s="2">
        <f>(Sheet1!B893)</f>
        <v>43049</v>
      </c>
    </row>
    <row r="371">
      <c r="A371" s="2">
        <f>(Sheet1!B621)</f>
        <v>43381</v>
      </c>
    </row>
    <row r="372">
      <c r="A372" s="2">
        <f>(Sheet1!B164)</f>
        <v>43433</v>
      </c>
    </row>
    <row r="373">
      <c r="A373" s="2">
        <f>(Sheet1!B975)</f>
        <v>43489</v>
      </c>
    </row>
    <row r="374">
      <c r="A374" s="2">
        <f>(Sheet1!B725)</f>
        <v>43522</v>
      </c>
    </row>
    <row r="375">
      <c r="A375" s="2">
        <f>(Sheet1!B762)</f>
        <v>43554</v>
      </c>
    </row>
    <row r="376">
      <c r="A376" s="2">
        <f>(Sheet1!B437)</f>
        <v>43597</v>
      </c>
    </row>
    <row r="377">
      <c r="A377" s="2">
        <f>(Sheet1!B672)</f>
        <v>43603</v>
      </c>
    </row>
    <row r="378">
      <c r="A378" s="2">
        <f>(Sheet1!B777)</f>
        <v>43735</v>
      </c>
    </row>
    <row r="379">
      <c r="A379" s="2">
        <f>(Sheet1!B78)</f>
        <v>43778</v>
      </c>
    </row>
    <row r="380">
      <c r="A380" s="2">
        <f>(Sheet1!B109)</f>
        <v>43828</v>
      </c>
    </row>
    <row r="381">
      <c r="A381" s="2">
        <f>(Sheet1!B617)</f>
        <v>43867</v>
      </c>
    </row>
    <row r="382">
      <c r="A382" s="2">
        <f>(Sheet1!B287)</f>
        <v>43971</v>
      </c>
    </row>
    <row r="383">
      <c r="A383" s="2">
        <f>(Sheet1!B984)</f>
        <v>44058</v>
      </c>
    </row>
    <row r="384">
      <c r="A384" s="2">
        <f>(Sheet1!B358)</f>
        <v>44222</v>
      </c>
    </row>
    <row r="385">
      <c r="A385" s="2">
        <f>(Sheet1!B830)</f>
        <v>44320</v>
      </c>
    </row>
    <row r="386">
      <c r="A386" s="2">
        <f>(Sheet1!B925)</f>
        <v>44324</v>
      </c>
    </row>
    <row r="387">
      <c r="A387" s="2">
        <f>(Sheet1!B816)</f>
        <v>44506</v>
      </c>
    </row>
    <row r="388">
      <c r="A388" s="2">
        <f>(Sheet1!B952)</f>
        <v>44732</v>
      </c>
    </row>
    <row r="389">
      <c r="A389" s="2">
        <f>(Sheet1!B1000)</f>
        <v>44897</v>
      </c>
    </row>
    <row r="390">
      <c r="A390" s="2">
        <f>(Sheet1!B965)</f>
        <v>44937</v>
      </c>
    </row>
    <row r="391">
      <c r="A391" s="2">
        <f>(Sheet1!B693)</f>
        <v>44978</v>
      </c>
    </row>
    <row r="392">
      <c r="A392" s="2">
        <f>(Sheet1!B599)</f>
        <v>45012</v>
      </c>
    </row>
    <row r="393">
      <c r="A393" s="2">
        <f>(Sheet1!B896)</f>
        <v>45021</v>
      </c>
    </row>
    <row r="394">
      <c r="A394" s="2">
        <f>(Sheet1!B738)</f>
        <v>45107</v>
      </c>
    </row>
    <row r="395">
      <c r="A395" s="2">
        <f>(Sheet1!B18)</f>
        <v>45133</v>
      </c>
    </row>
    <row r="396">
      <c r="A396" s="2">
        <f>(Sheet1!B301)</f>
        <v>45142</v>
      </c>
    </row>
    <row r="397">
      <c r="A397" s="2">
        <f>(Sheet1!B75)</f>
        <v>45156</v>
      </c>
    </row>
    <row r="398">
      <c r="A398" s="2">
        <f>(Sheet1!B734)</f>
        <v>45198</v>
      </c>
    </row>
    <row r="399">
      <c r="A399" s="2">
        <f>(Sheet1!B862)</f>
        <v>45204</v>
      </c>
    </row>
    <row r="400">
      <c r="A400" s="2">
        <f>(Sheet1!B792)</f>
        <v>45294</v>
      </c>
    </row>
    <row r="401">
      <c r="A401" s="2">
        <f>(Sheet1!B74)</f>
        <v>45418</v>
      </c>
    </row>
    <row r="402">
      <c r="A402" s="2">
        <f>(Sheet1!B697)</f>
        <v>45538</v>
      </c>
    </row>
    <row r="403">
      <c r="A403" s="2">
        <f>(Sheet1!B262)</f>
        <v>45758</v>
      </c>
    </row>
    <row r="404">
      <c r="A404" s="2">
        <f>(Sheet1!B858)</f>
        <v>45792</v>
      </c>
    </row>
    <row r="405">
      <c r="A405" s="2">
        <f>(Sheet1!B920)</f>
        <v>45798</v>
      </c>
    </row>
    <row r="406">
      <c r="A406" s="2">
        <f>(Sheet1!B165)</f>
        <v>45878</v>
      </c>
    </row>
    <row r="407">
      <c r="A407" s="2">
        <f>(Sheet1!B453)</f>
        <v>45934</v>
      </c>
    </row>
    <row r="408">
      <c r="A408" s="2">
        <f>(Sheet1!B428)</f>
        <v>46004</v>
      </c>
    </row>
    <row r="409">
      <c r="A409" s="2">
        <f>(Sheet1!B550)</f>
        <v>46069</v>
      </c>
    </row>
    <row r="410">
      <c r="A410" s="2">
        <f>(Sheet1!B495)</f>
        <v>46198</v>
      </c>
    </row>
    <row r="411">
      <c r="A411" s="2">
        <f>(Sheet1!B223)</f>
        <v>46285</v>
      </c>
    </row>
    <row r="412">
      <c r="A412" s="2">
        <f>(Sheet1!B782)</f>
        <v>46293</v>
      </c>
    </row>
    <row r="413">
      <c r="A413" s="2">
        <f>(Sheet1!B62)</f>
        <v>46476</v>
      </c>
    </row>
    <row r="414">
      <c r="A414" s="2">
        <f>(Sheet1!B577)</f>
        <v>46625</v>
      </c>
    </row>
    <row r="415">
      <c r="A415" s="2">
        <f>(Sheet1!B911)</f>
        <v>46693</v>
      </c>
    </row>
    <row r="416">
      <c r="A416" s="2">
        <f>(Sheet1!B199)</f>
        <v>46769</v>
      </c>
    </row>
    <row r="417">
      <c r="A417" s="2">
        <f>(Sheet1!B979)</f>
        <v>46867</v>
      </c>
    </row>
    <row r="418">
      <c r="A418" s="2">
        <f>(Sheet1!B512)</f>
        <v>47133</v>
      </c>
    </row>
    <row r="419">
      <c r="A419" s="2">
        <f>(Sheet1!B222)</f>
        <v>47199</v>
      </c>
    </row>
    <row r="420">
      <c r="A420" s="2">
        <f>(Sheet1!B96)</f>
        <v>47204</v>
      </c>
    </row>
    <row r="421">
      <c r="A421" s="2">
        <f>(Sheet1!B723)</f>
        <v>47266</v>
      </c>
    </row>
    <row r="422">
      <c r="A422" s="2">
        <f>(Sheet1!B710)</f>
        <v>47405</v>
      </c>
    </row>
    <row r="423">
      <c r="A423" s="2">
        <f>(Sheet1!B297)</f>
        <v>47491</v>
      </c>
    </row>
    <row r="424">
      <c r="A424" s="2">
        <f>(Sheet1!B767)</f>
        <v>47537</v>
      </c>
    </row>
    <row r="425">
      <c r="A425" s="2">
        <f>(Sheet1!B324)</f>
        <v>47652</v>
      </c>
    </row>
    <row r="426">
      <c r="A426" s="2">
        <f>(Sheet1!B638)</f>
        <v>47911</v>
      </c>
    </row>
    <row r="427">
      <c r="A427" s="2">
        <f>(Sheet1!B876)</f>
        <v>48021</v>
      </c>
    </row>
    <row r="428">
      <c r="A428" s="2">
        <f>(Sheet1!B808)</f>
        <v>48070</v>
      </c>
    </row>
    <row r="429">
      <c r="A429" s="2">
        <f>(Sheet1!B650)</f>
        <v>48094</v>
      </c>
    </row>
    <row r="430">
      <c r="A430" s="2">
        <f>(Sheet1!B23)</f>
        <v>48132</v>
      </c>
    </row>
    <row r="431">
      <c r="A431" s="2">
        <f>(Sheet1!B9)</f>
        <v>48209</v>
      </c>
    </row>
    <row r="432">
      <c r="A432" s="2">
        <f>(Sheet1!B955)</f>
        <v>48321</v>
      </c>
    </row>
    <row r="433">
      <c r="A433" s="2">
        <f>(Sheet1!B649)</f>
        <v>48459</v>
      </c>
    </row>
    <row r="434">
      <c r="A434" s="2">
        <f>(Sheet1!B45)</f>
        <v>48481</v>
      </c>
    </row>
    <row r="435">
      <c r="A435" s="2">
        <f>(Sheet1!B268)</f>
        <v>48547</v>
      </c>
    </row>
    <row r="436">
      <c r="A436" s="2">
        <f>(Sheet1!B794)</f>
        <v>48817</v>
      </c>
    </row>
    <row r="437">
      <c r="A437" s="2">
        <f>(Sheet1!B561)</f>
        <v>48961</v>
      </c>
    </row>
    <row r="438">
      <c r="A438" s="2">
        <f>(Sheet1!B361)</f>
        <v>49032</v>
      </c>
    </row>
    <row r="439">
      <c r="A439" s="2">
        <f>(Sheet1!B535)</f>
        <v>49070</v>
      </c>
    </row>
    <row r="440">
      <c r="A440" s="2">
        <f>(Sheet1!B581)</f>
        <v>49181</v>
      </c>
    </row>
    <row r="441">
      <c r="A441" s="2">
        <f>(Sheet1!B825)</f>
        <v>49243</v>
      </c>
    </row>
    <row r="442">
      <c r="A442" s="2">
        <f>(Sheet1!B751)</f>
        <v>49543</v>
      </c>
    </row>
    <row r="443">
      <c r="A443" s="2">
        <f>(Sheet1!B285)</f>
        <v>49557</v>
      </c>
    </row>
    <row r="444">
      <c r="A444" s="2">
        <f>(Sheet1!B544)</f>
        <v>49672</v>
      </c>
    </row>
    <row r="445">
      <c r="A445" s="2">
        <f>(Sheet1!B756)</f>
        <v>49705</v>
      </c>
    </row>
    <row r="446">
      <c r="A446" s="2">
        <f>(Sheet1!B673)</f>
        <v>49827</v>
      </c>
    </row>
    <row r="447">
      <c r="A447" s="2">
        <f>(Sheet1!B182)</f>
        <v>49843</v>
      </c>
    </row>
    <row r="448">
      <c r="A448" s="2">
        <f>(Sheet1!B566)</f>
        <v>49862</v>
      </c>
    </row>
    <row r="449">
      <c r="A449" s="2">
        <f>(Sheet1!B497)</f>
        <v>49913</v>
      </c>
    </row>
    <row r="450">
      <c r="A450" s="2">
        <f>(Sheet1!B754)</f>
        <v>49987</v>
      </c>
    </row>
    <row r="451">
      <c r="A451" s="2">
        <f>(Sheet1!B114)</f>
        <v>50014</v>
      </c>
    </row>
    <row r="452">
      <c r="A452" s="2">
        <f>(Sheet1!B130)</f>
        <v>50286</v>
      </c>
    </row>
    <row r="453">
      <c r="A453" s="2">
        <f>(Sheet1!B150)</f>
        <v>50314</v>
      </c>
    </row>
    <row r="454">
      <c r="A454" s="2">
        <f>(Sheet1!B431)</f>
        <v>50371</v>
      </c>
    </row>
    <row r="455">
      <c r="A455" s="2">
        <f>(Sheet1!B378)</f>
        <v>50426</v>
      </c>
    </row>
    <row r="456">
      <c r="A456" s="2">
        <f>(Sheet1!B185)</f>
        <v>50516</v>
      </c>
    </row>
    <row r="457">
      <c r="A457" s="2">
        <f>(Sheet1!B958)</f>
        <v>50849</v>
      </c>
    </row>
    <row r="458">
      <c r="A458" s="2">
        <f>(Sheet1!B11)</f>
        <v>50850</v>
      </c>
    </row>
    <row r="459">
      <c r="A459" s="2">
        <f>(Sheet1!B122)</f>
        <v>51041</v>
      </c>
    </row>
    <row r="460">
      <c r="A460" s="2">
        <f>(Sheet1!B571)</f>
        <v>51111</v>
      </c>
    </row>
    <row r="461">
      <c r="A461" s="2">
        <f>(Sheet1!B506)</f>
        <v>51127</v>
      </c>
    </row>
    <row r="462">
      <c r="A462" s="2">
        <f>(Sheet1!B528)</f>
        <v>51275</v>
      </c>
    </row>
    <row r="463">
      <c r="A463" s="2">
        <f>(Sheet1!B708)</f>
        <v>51453</v>
      </c>
    </row>
    <row r="464">
      <c r="A464" s="2">
        <f>(Sheet1!B465)</f>
        <v>51470</v>
      </c>
    </row>
    <row r="465">
      <c r="A465" s="2">
        <f>(Sheet1!B189)</f>
        <v>51478</v>
      </c>
    </row>
    <row r="466">
      <c r="A466" s="2">
        <f>(Sheet1!B724)</f>
        <v>51507</v>
      </c>
    </row>
    <row r="467">
      <c r="A467" s="2">
        <f>(Sheet1!B241)</f>
        <v>51545</v>
      </c>
    </row>
    <row r="468">
      <c r="A468" s="2">
        <f>(Sheet1!B568)</f>
        <v>51583</v>
      </c>
    </row>
    <row r="469">
      <c r="A469" s="2">
        <f>(Sheet1!B415)</f>
        <v>51615</v>
      </c>
    </row>
    <row r="470">
      <c r="A470" s="2">
        <f>(Sheet1!B418)</f>
        <v>51705</v>
      </c>
    </row>
    <row r="471">
      <c r="A471" s="2">
        <f>(Sheet1!B718)</f>
        <v>51800</v>
      </c>
    </row>
    <row r="472">
      <c r="A472" s="2">
        <f>(Sheet1!B112)</f>
        <v>51830</v>
      </c>
    </row>
    <row r="473">
      <c r="A473" s="2">
        <f>(Sheet1!B259)</f>
        <v>51935</v>
      </c>
    </row>
    <row r="474">
      <c r="A474" s="2">
        <f>(Sheet1!B884)</f>
        <v>51976</v>
      </c>
    </row>
    <row r="475">
      <c r="A475" s="2">
        <f>(Sheet1!B172)</f>
        <v>52089</v>
      </c>
    </row>
    <row r="476">
      <c r="A476" s="2">
        <f>(Sheet1!B206)</f>
        <v>52097</v>
      </c>
    </row>
    <row r="477">
      <c r="A477" s="2">
        <f>(Sheet1!B129)</f>
        <v>52172</v>
      </c>
    </row>
    <row r="478">
      <c r="A478" s="2">
        <f>(Sheet1!B775)</f>
        <v>52352</v>
      </c>
    </row>
    <row r="479">
      <c r="A479" s="2">
        <f>(Sheet1!B7)</f>
        <v>52378</v>
      </c>
    </row>
    <row r="480">
      <c r="A480" s="2">
        <f>(Sheet1!B755)</f>
        <v>52388</v>
      </c>
    </row>
    <row r="481">
      <c r="A481" s="2">
        <f>(Sheet1!B467)</f>
        <v>52548</v>
      </c>
    </row>
    <row r="482">
      <c r="A482" s="2">
        <f>(Sheet1!B66)</f>
        <v>52667</v>
      </c>
    </row>
    <row r="483">
      <c r="A483" s="2">
        <f>(Sheet1!B899)</f>
        <v>52800</v>
      </c>
    </row>
    <row r="484">
      <c r="A484" s="2">
        <f>(Sheet1!B998)</f>
        <v>52953</v>
      </c>
    </row>
    <row r="485">
      <c r="A485" s="2">
        <f>(Sheet1!B59)</f>
        <v>52976</v>
      </c>
    </row>
    <row r="486">
      <c r="A486" s="2">
        <f>(Sheet1!B520)</f>
        <v>53032</v>
      </c>
    </row>
    <row r="487">
      <c r="A487" s="2">
        <f>(Sheet1!B181)</f>
        <v>53047</v>
      </c>
    </row>
    <row r="488">
      <c r="A488" s="2">
        <f>(Sheet1!B559)</f>
        <v>53067</v>
      </c>
    </row>
    <row r="489">
      <c r="A489" s="2">
        <f>(Sheet1!B194)</f>
        <v>53224</v>
      </c>
    </row>
    <row r="490">
      <c r="A490" s="2">
        <f>(Sheet1!B191)</f>
        <v>53260</v>
      </c>
    </row>
    <row r="491">
      <c r="A491" s="2">
        <f>(Sheet1!B412)</f>
        <v>53327</v>
      </c>
    </row>
    <row r="492">
      <c r="A492" s="2">
        <f>(Sheet1!B982)</f>
        <v>53408</v>
      </c>
    </row>
    <row r="493">
      <c r="A493" s="2">
        <f>(Sheet1!B914)</f>
        <v>53841</v>
      </c>
    </row>
    <row r="494">
      <c r="A494" s="2">
        <f>(Sheet1!B844)</f>
        <v>53871</v>
      </c>
    </row>
    <row r="495">
      <c r="A495" s="2">
        <f>(Sheet1!B234)</f>
        <v>53884</v>
      </c>
    </row>
    <row r="496">
      <c r="A496" s="2">
        <f>(Sheet1!B365)</f>
        <v>53906</v>
      </c>
    </row>
    <row r="497">
      <c r="A497" s="2">
        <f>(Sheet1!B146)</f>
        <v>54118</v>
      </c>
    </row>
    <row r="498">
      <c r="A498" s="2">
        <f>(Sheet1!B516)</f>
        <v>54334</v>
      </c>
    </row>
    <row r="499">
      <c r="A499" s="2">
        <f>(Sheet1!B860)</f>
        <v>54453</v>
      </c>
    </row>
    <row r="500">
      <c r="A500" s="2">
        <f>(Sheet1!B477)</f>
        <v>54482</v>
      </c>
    </row>
    <row r="501">
      <c r="A501" s="2">
        <f>(Sheet1!B209)</f>
        <v>54502</v>
      </c>
    </row>
    <row r="502">
      <c r="A502" s="2">
        <f>(Sheet1!B128)</f>
        <v>54517</v>
      </c>
    </row>
    <row r="503">
      <c r="A503" s="2">
        <f>(Sheet1!B314)</f>
        <v>54606</v>
      </c>
    </row>
    <row r="504">
      <c r="A504" s="2">
        <f>(Sheet1!B293)</f>
        <v>54617</v>
      </c>
    </row>
    <row r="505">
      <c r="A505" s="2">
        <f>(Sheet1!B501)</f>
        <v>54682</v>
      </c>
    </row>
    <row r="506">
      <c r="A506" s="2">
        <f>(Sheet1!B701)</f>
        <v>54811</v>
      </c>
    </row>
    <row r="507">
      <c r="A507" s="2">
        <f>(Sheet1!B347)</f>
        <v>54817</v>
      </c>
    </row>
    <row r="508">
      <c r="A508" s="2">
        <f>(Sheet1!B460)</f>
        <v>54839</v>
      </c>
    </row>
    <row r="509">
      <c r="A509" s="2">
        <f>(Sheet1!B446)</f>
        <v>55031</v>
      </c>
    </row>
    <row r="510">
      <c r="A510" s="2">
        <f>(Sheet1!B831)</f>
        <v>55138</v>
      </c>
    </row>
    <row r="511">
      <c r="A511" s="2">
        <f>(Sheet1!B747)</f>
        <v>55277</v>
      </c>
    </row>
    <row r="512">
      <c r="A512" s="2">
        <f>(Sheet1!B295)</f>
        <v>55314</v>
      </c>
    </row>
    <row r="513">
      <c r="A513" s="2">
        <f>(Sheet1!B353)</f>
        <v>55465</v>
      </c>
    </row>
    <row r="514">
      <c r="A514" s="2">
        <f>(Sheet1!B907)</f>
        <v>55534</v>
      </c>
    </row>
    <row r="515">
      <c r="A515" s="2">
        <f>(Sheet1!B545)</f>
        <v>55603</v>
      </c>
    </row>
    <row r="516">
      <c r="A516" s="2">
        <f>(Sheet1!B943)</f>
        <v>55618</v>
      </c>
    </row>
    <row r="517">
      <c r="A517" s="2">
        <f>(Sheet1!B739)</f>
        <v>55693</v>
      </c>
    </row>
    <row r="518">
      <c r="A518" s="2">
        <f>(Sheet1!B609)</f>
        <v>55831</v>
      </c>
    </row>
    <row r="519">
      <c r="A519" s="2">
        <f>(Sheet1!B704)</f>
        <v>55843</v>
      </c>
    </row>
    <row r="520">
      <c r="A520" s="2">
        <f>(Sheet1!B553)</f>
        <v>55846</v>
      </c>
    </row>
    <row r="521">
      <c r="A521" s="2">
        <f>(Sheet1!B565)</f>
        <v>55847</v>
      </c>
    </row>
    <row r="522">
      <c r="A522" s="2">
        <f>(Sheet1!B761)</f>
        <v>55973</v>
      </c>
    </row>
    <row r="523">
      <c r="A523" s="2">
        <f>(Sheet1!B478)</f>
        <v>55983</v>
      </c>
    </row>
    <row r="524">
      <c r="A524" s="2">
        <f>(Sheet1!B653)</f>
        <v>55992</v>
      </c>
    </row>
    <row r="525">
      <c r="A525" s="2">
        <f>(Sheet1!B591)</f>
        <v>56076</v>
      </c>
    </row>
    <row r="526">
      <c r="A526" s="2">
        <f>(Sheet1!B444)</f>
        <v>56279</v>
      </c>
    </row>
    <row r="527">
      <c r="A527" s="2">
        <f>(Sheet1!B654)</f>
        <v>56286</v>
      </c>
    </row>
    <row r="528">
      <c r="A528" s="2">
        <f>(Sheet1!B135)</f>
        <v>56421</v>
      </c>
    </row>
    <row r="529">
      <c r="A529" s="2">
        <f>(Sheet1!B536)</f>
        <v>56755</v>
      </c>
    </row>
    <row r="530">
      <c r="A530" s="2">
        <f>(Sheet1!B132)</f>
        <v>56782</v>
      </c>
    </row>
    <row r="531">
      <c r="A531" s="2">
        <f>(Sheet1!B115)</f>
        <v>56843</v>
      </c>
    </row>
    <row r="532">
      <c r="A532" s="2">
        <f>(Sheet1!B874)</f>
        <v>56865</v>
      </c>
    </row>
    <row r="533">
      <c r="A533" s="2">
        <f>(Sheet1!B392)</f>
        <v>56884</v>
      </c>
    </row>
    <row r="534">
      <c r="A534" s="2">
        <f>(Sheet1!B126)</f>
        <v>56890</v>
      </c>
    </row>
    <row r="535">
      <c r="A535" s="2">
        <f>(Sheet1!B42)</f>
        <v>56902</v>
      </c>
    </row>
    <row r="536">
      <c r="A536" s="2">
        <f>(Sheet1!B523)</f>
        <v>56970</v>
      </c>
    </row>
    <row r="537">
      <c r="A537" s="2">
        <f>(Sheet1!B989)</f>
        <v>56975</v>
      </c>
    </row>
    <row r="538">
      <c r="A538" s="2">
        <f>(Sheet1!B116)</f>
        <v>57063</v>
      </c>
    </row>
    <row r="539">
      <c r="A539" s="2">
        <f>(Sheet1!B275)</f>
        <v>57249</v>
      </c>
    </row>
    <row r="540">
      <c r="A540" s="2">
        <f>(Sheet1!B780)</f>
        <v>57260</v>
      </c>
    </row>
    <row r="541">
      <c r="A541" s="2">
        <f>(Sheet1!B821)</f>
        <v>57299</v>
      </c>
    </row>
    <row r="542">
      <c r="A542" s="2">
        <f>(Sheet1!B606)</f>
        <v>57374</v>
      </c>
    </row>
    <row r="543">
      <c r="A543" s="2">
        <f>(Sheet1!B225)</f>
        <v>57491</v>
      </c>
    </row>
    <row r="544">
      <c r="A544" s="2">
        <f>(Sheet1!B120)</f>
        <v>57703</v>
      </c>
    </row>
    <row r="545">
      <c r="A545" s="2">
        <f>(Sheet1!B160)</f>
        <v>57832</v>
      </c>
    </row>
    <row r="546">
      <c r="A546" s="2">
        <f>(Sheet1!B19)</f>
        <v>57938</v>
      </c>
    </row>
    <row r="547">
      <c r="A547" s="2">
        <f>(Sheet1!B302)</f>
        <v>58057</v>
      </c>
    </row>
    <row r="548">
      <c r="A548" s="2">
        <f>(Sheet1!B145)</f>
        <v>58149</v>
      </c>
    </row>
    <row r="549">
      <c r="A549" s="2">
        <f>(Sheet1!B904)</f>
        <v>58160</v>
      </c>
    </row>
    <row r="550">
      <c r="A550" s="2">
        <f>(Sheet1!B698)</f>
        <v>58391</v>
      </c>
    </row>
    <row r="551">
      <c r="A551" s="2">
        <f>(Sheet1!B239)</f>
        <v>58428</v>
      </c>
    </row>
    <row r="552">
      <c r="A552" s="2">
        <f>(Sheet1!B817)</f>
        <v>58439</v>
      </c>
    </row>
    <row r="553">
      <c r="A553" s="2">
        <f>(Sheet1!B470)</f>
        <v>58491</v>
      </c>
    </row>
    <row r="554">
      <c r="A554" s="2">
        <f>(Sheet1!B665)</f>
        <v>58526</v>
      </c>
    </row>
    <row r="555">
      <c r="A555" s="2">
        <f>(Sheet1!B254)</f>
        <v>58580</v>
      </c>
    </row>
    <row r="556">
      <c r="A556" s="2">
        <f>(Sheet1!B270)</f>
        <v>58583</v>
      </c>
    </row>
    <row r="557">
      <c r="A557" s="2">
        <f>(Sheet1!B781)</f>
        <v>58699</v>
      </c>
    </row>
    <row r="558">
      <c r="A558" s="2">
        <f>(Sheet1!B977)</f>
        <v>58720</v>
      </c>
    </row>
    <row r="559">
      <c r="A559" s="2">
        <f>(Sheet1!B576)</f>
        <v>58760</v>
      </c>
    </row>
    <row r="560">
      <c r="A560" s="2">
        <f>(Sheet1!B119)</f>
        <v>58862</v>
      </c>
    </row>
    <row r="561">
      <c r="A561" s="2">
        <f>(Sheet1!B966)</f>
        <v>59004</v>
      </c>
    </row>
    <row r="562">
      <c r="A562" s="2">
        <f>(Sheet1!B430)</f>
        <v>59241</v>
      </c>
    </row>
    <row r="563">
      <c r="A563" s="2">
        <f>(Sheet1!B492)</f>
        <v>59389</v>
      </c>
    </row>
    <row r="564">
      <c r="A564" s="2">
        <f>(Sheet1!B147)</f>
        <v>59395</v>
      </c>
    </row>
    <row r="565">
      <c r="A565" s="2">
        <f>(Sheet1!B143)</f>
        <v>59401</v>
      </c>
    </row>
    <row r="566">
      <c r="A566" s="2">
        <f>(Sheet1!B709)</f>
        <v>59415</v>
      </c>
    </row>
    <row r="567">
      <c r="A567" s="2">
        <f>(Sheet1!B333)</f>
        <v>59662</v>
      </c>
    </row>
    <row r="568">
      <c r="A568" s="2">
        <f>(Sheet1!B53)</f>
        <v>59674</v>
      </c>
    </row>
    <row r="569">
      <c r="A569" s="2">
        <f>(Sheet1!B928)</f>
        <v>59765</v>
      </c>
    </row>
    <row r="570">
      <c r="A570" s="2">
        <f>(Sheet1!B200)</f>
        <v>59806</v>
      </c>
    </row>
    <row r="571">
      <c r="A571" s="2">
        <f>(Sheet1!B90)</f>
        <v>59882</v>
      </c>
    </row>
    <row r="572">
      <c r="A572" s="2">
        <f>(Sheet1!B834)</f>
        <v>59921</v>
      </c>
    </row>
    <row r="573">
      <c r="A573" s="2">
        <f>(Sheet1!B203)</f>
        <v>59959</v>
      </c>
    </row>
    <row r="574">
      <c r="A574" s="2">
        <f>(Sheet1!B388)</f>
        <v>59993</v>
      </c>
    </row>
    <row r="575">
      <c r="A575" s="2">
        <f>(Sheet1!B533)</f>
        <v>60082</v>
      </c>
    </row>
    <row r="576">
      <c r="A576" s="2">
        <f>(Sheet1!B837)</f>
        <v>60271</v>
      </c>
    </row>
    <row r="577">
      <c r="A577" s="2">
        <f>(Sheet1!B391)</f>
        <v>60391</v>
      </c>
    </row>
    <row r="578">
      <c r="A578" s="2">
        <f>(Sheet1!B419)</f>
        <v>60517</v>
      </c>
    </row>
    <row r="579">
      <c r="A579" s="2">
        <f>(Sheet1!B956)</f>
        <v>60541</v>
      </c>
    </row>
    <row r="580">
      <c r="A580" s="2">
        <f>(Sheet1!B731)</f>
        <v>60848</v>
      </c>
    </row>
    <row r="581">
      <c r="A581" s="2">
        <f>(Sheet1!B579)</f>
        <v>60854</v>
      </c>
    </row>
    <row r="582">
      <c r="A582" s="2">
        <f>(Sheet1!B413)</f>
        <v>60939</v>
      </c>
    </row>
    <row r="583">
      <c r="A583" s="2">
        <f>(Sheet1!B852)</f>
        <v>60997</v>
      </c>
    </row>
    <row r="584">
      <c r="A584" s="2">
        <f>(Sheet1!B671)</f>
        <v>61028</v>
      </c>
    </row>
    <row r="585">
      <c r="A585" s="2">
        <f>(Sheet1!B902)</f>
        <v>61032</v>
      </c>
    </row>
    <row r="586">
      <c r="A586" s="2">
        <f>(Sheet1!B256)</f>
        <v>61228</v>
      </c>
    </row>
    <row r="587">
      <c r="A587" s="2">
        <f>(Sheet1!B612)</f>
        <v>61280</v>
      </c>
    </row>
    <row r="588">
      <c r="A588" s="2">
        <f>(Sheet1!B679)</f>
        <v>61348</v>
      </c>
    </row>
    <row r="589">
      <c r="A589" s="2">
        <f>(Sheet1!B389)</f>
        <v>61413</v>
      </c>
    </row>
    <row r="590">
      <c r="A590" s="2">
        <f>(Sheet1!B86)</f>
        <v>61522</v>
      </c>
    </row>
    <row r="591">
      <c r="A591" s="2">
        <f>(Sheet1!B310)</f>
        <v>61686</v>
      </c>
    </row>
    <row r="592">
      <c r="A592" s="2">
        <f>(Sheet1!B740)</f>
        <v>61697</v>
      </c>
    </row>
    <row r="593">
      <c r="A593" s="2">
        <f>(Sheet1!B812)</f>
        <v>61768</v>
      </c>
    </row>
    <row r="594">
      <c r="A594" s="2">
        <f>(Sheet1!B286)</f>
        <v>61775</v>
      </c>
    </row>
    <row r="595">
      <c r="A595" s="2">
        <f>(Sheet1!B67)</f>
        <v>61811</v>
      </c>
    </row>
    <row r="596">
      <c r="A596" s="2">
        <f>(Sheet1!B394)</f>
        <v>61814</v>
      </c>
    </row>
    <row r="597">
      <c r="A597" s="2">
        <f>(Sheet1!B683)</f>
        <v>61980</v>
      </c>
    </row>
    <row r="598">
      <c r="A598" s="2">
        <f>(Sheet1!B300)</f>
        <v>61998</v>
      </c>
    </row>
    <row r="599">
      <c r="A599" s="2">
        <f>(Sheet1!B267)</f>
        <v>62192</v>
      </c>
    </row>
    <row r="600">
      <c r="A600" s="2">
        <f>(Sheet1!B272)</f>
        <v>62207</v>
      </c>
    </row>
    <row r="601">
      <c r="A601" s="2">
        <f>(Sheet1!B138)</f>
        <v>62253</v>
      </c>
    </row>
    <row r="602">
      <c r="A602" s="2">
        <f>(Sheet1!B83)</f>
        <v>62456</v>
      </c>
    </row>
    <row r="603">
      <c r="A603" s="2">
        <f>(Sheet1!B341)</f>
        <v>62524</v>
      </c>
    </row>
    <row r="604">
      <c r="A604" s="2">
        <f>(Sheet1!B95)</f>
        <v>62624</v>
      </c>
    </row>
    <row r="605">
      <c r="A605" s="2">
        <f>(Sheet1!B424)</f>
        <v>62688</v>
      </c>
    </row>
    <row r="606">
      <c r="A606" s="2">
        <f>(Sheet1!B92)</f>
        <v>62709</v>
      </c>
    </row>
    <row r="607">
      <c r="A607" s="2">
        <f>(Sheet1!B948)</f>
        <v>62772</v>
      </c>
    </row>
    <row r="608">
      <c r="A608" s="2">
        <f>(Sheet1!B168)</f>
        <v>63067</v>
      </c>
    </row>
    <row r="609">
      <c r="A609" s="2">
        <f>(Sheet1!B677)</f>
        <v>63092</v>
      </c>
    </row>
    <row r="610">
      <c r="A610" s="2">
        <f>(Sheet1!B931)</f>
        <v>63193</v>
      </c>
    </row>
    <row r="611">
      <c r="A611" s="2">
        <f>(Sheet1!B34)</f>
        <v>63392</v>
      </c>
    </row>
    <row r="612">
      <c r="A612" s="2">
        <f>(Sheet1!B789)</f>
        <v>63395</v>
      </c>
    </row>
    <row r="613">
      <c r="A613" s="2">
        <f>(Sheet1!B978)</f>
        <v>63399</v>
      </c>
    </row>
    <row r="614">
      <c r="A614" s="2">
        <f>(Sheet1!B981)</f>
        <v>63419</v>
      </c>
    </row>
    <row r="615">
      <c r="A615" s="2">
        <f>(Sheet1!B230)</f>
        <v>63430</v>
      </c>
    </row>
    <row r="616">
      <c r="A616" s="2">
        <f>(Sheet1!B277)</f>
        <v>63471</v>
      </c>
    </row>
    <row r="617">
      <c r="A617" s="2">
        <f>(Sheet1!B798)</f>
        <v>63583</v>
      </c>
    </row>
    <row r="618">
      <c r="A618" s="2">
        <f>(Sheet1!B549)</f>
        <v>63672</v>
      </c>
    </row>
    <row r="619">
      <c r="A619" s="2">
        <f>(Sheet1!B342)</f>
        <v>63731</v>
      </c>
    </row>
    <row r="620">
      <c r="A620" s="2">
        <f>(Sheet1!B148)</f>
        <v>63746</v>
      </c>
    </row>
    <row r="621">
      <c r="A621" s="2">
        <f>(Sheet1!B675)</f>
        <v>63980</v>
      </c>
    </row>
    <row r="622">
      <c r="A622" s="2">
        <f>(Sheet1!B960)</f>
        <v>64010</v>
      </c>
    </row>
    <row r="623">
      <c r="A623" s="2">
        <f>(Sheet1!B594)</f>
        <v>64073</v>
      </c>
    </row>
    <row r="624">
      <c r="A624" s="2">
        <f>(Sheet1!B108)</f>
        <v>64422</v>
      </c>
    </row>
    <row r="625">
      <c r="A625" s="2">
        <f>(Sheet1!B651)</f>
        <v>64554</v>
      </c>
    </row>
    <row r="626">
      <c r="A626" s="2">
        <f>(Sheet1!B33)</f>
        <v>64698</v>
      </c>
    </row>
    <row r="627">
      <c r="A627" s="2">
        <f>(Sheet1!B404)</f>
        <v>64836</v>
      </c>
    </row>
    <row r="628">
      <c r="A628" s="2">
        <f>(Sheet1!B557)</f>
        <v>64842</v>
      </c>
    </row>
    <row r="629">
      <c r="A629" s="2">
        <f>(Sheet1!B27)</f>
        <v>64997</v>
      </c>
    </row>
    <row r="630">
      <c r="A630" s="2">
        <f>(Sheet1!B534)</f>
        <v>64998</v>
      </c>
    </row>
    <row r="631">
      <c r="A631" s="2">
        <f>(Sheet1!B847)</f>
        <v>65014</v>
      </c>
    </row>
    <row r="632">
      <c r="A632" s="2">
        <f>(Sheet1!B421)</f>
        <v>65056</v>
      </c>
    </row>
    <row r="633">
      <c r="A633" s="2">
        <f>(Sheet1!B323)</f>
        <v>65057</v>
      </c>
    </row>
    <row r="634">
      <c r="A634" s="2">
        <f>(Sheet1!B600)</f>
        <v>65118</v>
      </c>
    </row>
    <row r="635">
      <c r="A635" s="2">
        <f>(Sheet1!B900)</f>
        <v>65255</v>
      </c>
    </row>
    <row r="636">
      <c r="A636" s="2">
        <f>(Sheet1!B758)</f>
        <v>65261</v>
      </c>
    </row>
    <row r="637">
      <c r="A637" s="2">
        <f>(Sheet1!B385)</f>
        <v>65316</v>
      </c>
    </row>
    <row r="638">
      <c r="A638" s="2">
        <f>(Sheet1!B784)</f>
        <v>65421</v>
      </c>
    </row>
    <row r="639">
      <c r="A639" s="2">
        <f>(Sheet1!B337)</f>
        <v>65459</v>
      </c>
    </row>
    <row r="640">
      <c r="A640" s="2">
        <f>(Sheet1!B791)</f>
        <v>65598</v>
      </c>
    </row>
    <row r="641">
      <c r="A641" s="2">
        <f>(Sheet1!B414)</f>
        <v>65608</v>
      </c>
    </row>
    <row r="642">
      <c r="A642" s="2">
        <f>(Sheet1!B776)</f>
        <v>65624</v>
      </c>
    </row>
    <row r="643">
      <c r="A643" s="2">
        <f>(Sheet1!B519)</f>
        <v>65626</v>
      </c>
    </row>
    <row r="644">
      <c r="A644" s="2">
        <f>(Sheet1!B321)</f>
        <v>65885</v>
      </c>
    </row>
    <row r="645">
      <c r="A645" s="2">
        <f>(Sheet1!B937)</f>
        <v>65919</v>
      </c>
    </row>
    <row r="646">
      <c r="A646" s="2">
        <f>(Sheet1!B384)</f>
        <v>65978</v>
      </c>
    </row>
    <row r="647">
      <c r="A647" s="2">
        <f>(Sheet1!B422)</f>
        <v>66014</v>
      </c>
    </row>
    <row r="648">
      <c r="A648" s="2">
        <f>(Sheet1!B688)</f>
        <v>66042</v>
      </c>
    </row>
    <row r="649">
      <c r="A649" s="2">
        <f>(Sheet1!B864)</f>
        <v>66184</v>
      </c>
    </row>
    <row r="650">
      <c r="A650" s="2">
        <f>(Sheet1!B804)</f>
        <v>66201</v>
      </c>
    </row>
    <row r="651">
      <c r="A651" s="2">
        <f>(Sheet1!B921)</f>
        <v>66426</v>
      </c>
    </row>
    <row r="652">
      <c r="A652" s="2">
        <f>(Sheet1!B694)</f>
        <v>66453</v>
      </c>
    </row>
    <row r="653">
      <c r="A653" s="2">
        <f>(Sheet1!B504)</f>
        <v>66461</v>
      </c>
    </row>
    <row r="654">
      <c r="A654" s="2">
        <f>(Sheet1!B14)</f>
        <v>66553</v>
      </c>
    </row>
    <row r="655">
      <c r="A655" s="2">
        <f>(Sheet1!B546)</f>
        <v>66603</v>
      </c>
    </row>
    <row r="656">
      <c r="A656" s="2">
        <f>(Sheet1!B983)</f>
        <v>66651</v>
      </c>
    </row>
    <row r="657">
      <c r="A657" s="2">
        <f>(Sheet1!B213)</f>
        <v>66670</v>
      </c>
    </row>
    <row r="658">
      <c r="A658" s="2">
        <f>(Sheet1!B432)</f>
        <v>66714</v>
      </c>
    </row>
    <row r="659">
      <c r="A659" s="2">
        <f>(Sheet1!B173)</f>
        <v>66789</v>
      </c>
    </row>
    <row r="660">
      <c r="A660" s="2">
        <f>(Sheet1!B281)</f>
        <v>66794</v>
      </c>
    </row>
    <row r="661">
      <c r="A661" s="2">
        <f>(Sheet1!B85)</f>
        <v>66867</v>
      </c>
    </row>
    <row r="662">
      <c r="A662" s="2">
        <f>(Sheet1!B94)</f>
        <v>67232</v>
      </c>
    </row>
    <row r="663">
      <c r="A663" s="2">
        <f>(Sheet1!B603)</f>
        <v>67283</v>
      </c>
    </row>
    <row r="664">
      <c r="A664" s="2">
        <f>(Sheet1!B680)</f>
        <v>67412</v>
      </c>
    </row>
    <row r="665">
      <c r="A665" s="2">
        <f>(Sheet1!B304)</f>
        <v>67567</v>
      </c>
    </row>
    <row r="666">
      <c r="A666" s="2">
        <f>(Sheet1!B927)</f>
        <v>67578</v>
      </c>
    </row>
    <row r="667">
      <c r="A667" s="2">
        <f>(Sheet1!B573)</f>
        <v>67917</v>
      </c>
    </row>
    <row r="668">
      <c r="A668" s="2">
        <f>(Sheet1!B556)</f>
        <v>67936</v>
      </c>
    </row>
    <row r="669">
      <c r="A669" s="2">
        <f>(Sheet1!B399)</f>
        <v>68054</v>
      </c>
    </row>
    <row r="670">
      <c r="A670" s="2">
        <f>(Sheet1!B699)</f>
        <v>68240</v>
      </c>
    </row>
    <row r="671">
      <c r="A671" s="2">
        <f>(Sheet1!B357)</f>
        <v>68321</v>
      </c>
    </row>
    <row r="672">
      <c r="A672" s="2">
        <f>(Sheet1!B919)</f>
        <v>68390</v>
      </c>
    </row>
    <row r="673">
      <c r="A673" s="2">
        <f>(Sheet1!B635)</f>
        <v>68624</v>
      </c>
    </row>
    <row r="674">
      <c r="A674" s="2">
        <f>(Sheet1!B932)</f>
        <v>68670</v>
      </c>
    </row>
    <row r="675">
      <c r="A675" s="2">
        <f>(Sheet1!B289)</f>
        <v>68672</v>
      </c>
    </row>
    <row r="676">
      <c r="A676" s="2">
        <f>(Sheet1!B488)</f>
        <v>68704</v>
      </c>
    </row>
    <row r="677">
      <c r="A677" s="2">
        <f>(Sheet1!B279)</f>
        <v>68757</v>
      </c>
    </row>
    <row r="678">
      <c r="A678" s="2">
        <f>(Sheet1!B554)</f>
        <v>68911</v>
      </c>
    </row>
    <row r="679">
      <c r="A679" s="2">
        <f>(Sheet1!B464)</f>
        <v>68919</v>
      </c>
    </row>
    <row r="680">
      <c r="A680" s="2">
        <f>(Sheet1!B317)</f>
        <v>68950</v>
      </c>
    </row>
    <row r="681">
      <c r="A681" s="2">
        <f>(Sheet1!B986)</f>
        <v>69061</v>
      </c>
    </row>
    <row r="682">
      <c r="A682" s="2">
        <f>(Sheet1!B537)</f>
        <v>69071</v>
      </c>
    </row>
    <row r="683">
      <c r="A683" s="2">
        <f>(Sheet1!B448)</f>
        <v>69322</v>
      </c>
    </row>
    <row r="684">
      <c r="A684" s="2">
        <f>(Sheet1!B988)</f>
        <v>69474</v>
      </c>
    </row>
    <row r="685">
      <c r="A685" s="2">
        <f>(Sheet1!B307)</f>
        <v>69522</v>
      </c>
    </row>
    <row r="686">
      <c r="A686" s="2">
        <f>(Sheet1!B624)</f>
        <v>69726</v>
      </c>
    </row>
    <row r="687">
      <c r="A687" s="2">
        <f>(Sheet1!B251)</f>
        <v>70001</v>
      </c>
    </row>
    <row r="688">
      <c r="A688" s="2">
        <f>(Sheet1!B57)</f>
        <v>70247</v>
      </c>
    </row>
    <row r="689">
      <c r="A689" s="2">
        <f>(Sheet1!B408)</f>
        <v>70322</v>
      </c>
    </row>
    <row r="690">
      <c r="A690" s="2">
        <f>(Sheet1!B811)</f>
        <v>70342</v>
      </c>
    </row>
    <row r="691">
      <c r="A691" s="2">
        <f>(Sheet1!B381)</f>
        <v>70366</v>
      </c>
    </row>
    <row r="692">
      <c r="A692" s="2">
        <f>(Sheet1!B888)</f>
        <v>70566</v>
      </c>
    </row>
    <row r="693">
      <c r="A693" s="2">
        <f>(Sheet1!B518)</f>
        <v>70620</v>
      </c>
    </row>
    <row r="694">
      <c r="A694" s="2">
        <f>(Sheet1!B20)</f>
        <v>70650</v>
      </c>
    </row>
    <row r="695">
      <c r="A695" s="2">
        <f>(Sheet1!B946)</f>
        <v>70656</v>
      </c>
    </row>
    <row r="696">
      <c r="A696" s="2">
        <f>(Sheet1!B935)</f>
        <v>70739</v>
      </c>
    </row>
    <row r="697">
      <c r="A697" s="2">
        <f>(Sheet1!B197)</f>
        <v>70751</v>
      </c>
    </row>
    <row r="698">
      <c r="A698" s="2">
        <f>(Sheet1!B91)</f>
        <v>70842</v>
      </c>
    </row>
    <row r="699">
      <c r="A699" s="2">
        <f>(Sheet1!B640)</f>
        <v>70869</v>
      </c>
    </row>
    <row r="700">
      <c r="A700" s="2">
        <f>(Sheet1!B244)</f>
        <v>70888</v>
      </c>
    </row>
    <row r="701">
      <c r="A701" s="2">
        <f>(Sheet1!B368)</f>
        <v>71094</v>
      </c>
    </row>
    <row r="702">
      <c r="A702" s="2">
        <f>(Sheet1!B714)</f>
        <v>71150</v>
      </c>
    </row>
    <row r="703">
      <c r="A703" s="2">
        <f>(Sheet1!B294)</f>
        <v>71223</v>
      </c>
    </row>
    <row r="704">
      <c r="A704" s="2">
        <f>(Sheet1!B162)</f>
        <v>71371</v>
      </c>
    </row>
    <row r="705">
      <c r="A705" s="2">
        <f>(Sheet1!B968)</f>
        <v>71379</v>
      </c>
    </row>
    <row r="706">
      <c r="A706" s="2">
        <f>(Sheet1!B79)</f>
        <v>71564</v>
      </c>
    </row>
    <row r="707">
      <c r="A707" s="2">
        <f>(Sheet1!B107)</f>
        <v>71622</v>
      </c>
    </row>
    <row r="708">
      <c r="A708" s="2">
        <f>(Sheet1!B101)</f>
        <v>71662</v>
      </c>
    </row>
    <row r="709">
      <c r="A709" s="2">
        <f>(Sheet1!B809)</f>
        <v>71739</v>
      </c>
    </row>
    <row r="710">
      <c r="A710" s="2">
        <f>(Sheet1!B278)</f>
        <v>71861</v>
      </c>
    </row>
    <row r="711">
      <c r="A711" s="2">
        <f>(Sheet1!B570)</f>
        <v>71879</v>
      </c>
    </row>
    <row r="712">
      <c r="A712" s="2">
        <f>(Sheet1!B588)</f>
        <v>71896</v>
      </c>
    </row>
    <row r="713">
      <c r="A713" s="2">
        <f>(Sheet1!B155)</f>
        <v>71969</v>
      </c>
    </row>
    <row r="714">
      <c r="A714" s="2">
        <f>(Sheet1!B839)</f>
        <v>72118</v>
      </c>
    </row>
    <row r="715">
      <c r="A715" s="2">
        <f>(Sheet1!B61)</f>
        <v>72244</v>
      </c>
    </row>
    <row r="716">
      <c r="A716" s="2">
        <f>(Sheet1!B508)</f>
        <v>72435</v>
      </c>
    </row>
    <row r="717">
      <c r="A717" s="2">
        <f>(Sheet1!B873)</f>
        <v>72476</v>
      </c>
    </row>
    <row r="718">
      <c r="A718" s="2">
        <f>(Sheet1!B602)</f>
        <v>72534</v>
      </c>
    </row>
    <row r="719">
      <c r="A719" s="2">
        <f>(Sheet1!B455)</f>
        <v>73079</v>
      </c>
    </row>
    <row r="720">
      <c r="A720" s="2">
        <f>(Sheet1!B336)</f>
        <v>73097</v>
      </c>
    </row>
    <row r="721">
      <c r="A721" s="2">
        <f>(Sheet1!B237)</f>
        <v>73168</v>
      </c>
    </row>
    <row r="722">
      <c r="A722" s="2">
        <f>(Sheet1!B629)</f>
        <v>73226</v>
      </c>
    </row>
    <row r="723">
      <c r="A723" s="2">
        <f>(Sheet1!B292)</f>
        <v>73318</v>
      </c>
    </row>
    <row r="724">
      <c r="A724" s="2">
        <f>(Sheet1!B144)</f>
        <v>73382</v>
      </c>
    </row>
    <row r="725">
      <c r="A725" s="2">
        <f>(Sheet1!B963)</f>
        <v>73447</v>
      </c>
    </row>
    <row r="726">
      <c r="A726" s="2">
        <f>(Sheet1!B456)</f>
        <v>73577</v>
      </c>
    </row>
    <row r="727">
      <c r="A727" s="2">
        <f>(Sheet1!B572)</f>
        <v>73704</v>
      </c>
    </row>
    <row r="728">
      <c r="A728" s="2">
        <f>(Sheet1!B372)</f>
        <v>73835</v>
      </c>
    </row>
    <row r="729">
      <c r="A729" s="2">
        <f>(Sheet1!B177)</f>
        <v>73968</v>
      </c>
    </row>
    <row r="730">
      <c r="A730" s="2">
        <f>(Sheet1!B166)</f>
        <v>74042</v>
      </c>
    </row>
    <row r="731">
      <c r="A731" s="2">
        <f>(Sheet1!B484)</f>
        <v>74053</v>
      </c>
    </row>
    <row r="732">
      <c r="A732" s="2">
        <f>(Sheet1!B308)</f>
        <v>74746</v>
      </c>
    </row>
    <row r="733">
      <c r="A733" s="2">
        <f>(Sheet1!B642)</f>
        <v>74980</v>
      </c>
    </row>
    <row r="734">
      <c r="A734" s="2">
        <f>(Sheet1!B842)</f>
        <v>75024</v>
      </c>
    </row>
    <row r="735">
      <c r="A735" s="2">
        <f>(Sheet1!B532)</f>
        <v>75282</v>
      </c>
    </row>
    <row r="736">
      <c r="A736" s="2">
        <f>(Sheet1!B538)</f>
        <v>75338</v>
      </c>
    </row>
    <row r="737">
      <c r="A737" s="2">
        <f>(Sheet1!B539)</f>
        <v>75541</v>
      </c>
    </row>
    <row r="738">
      <c r="A738" s="2">
        <f>(Sheet1!B305)</f>
        <v>75736</v>
      </c>
    </row>
    <row r="739">
      <c r="A739" s="2">
        <f>(Sheet1!B796)</f>
        <v>75814</v>
      </c>
    </row>
    <row r="740">
      <c r="A740" s="2">
        <f>(Sheet1!B459)</f>
        <v>75839</v>
      </c>
    </row>
    <row r="741">
      <c r="A741" s="2">
        <f>(Sheet1!B745)</f>
        <v>75889</v>
      </c>
    </row>
    <row r="742">
      <c r="A742" s="2">
        <f>(Sheet1!B511)</f>
        <v>75922</v>
      </c>
    </row>
    <row r="743">
      <c r="A743" s="2">
        <f>(Sheet1!B349)</f>
        <v>75996</v>
      </c>
    </row>
    <row r="744">
      <c r="A744" s="2">
        <f>(Sheet1!B503)</f>
        <v>76148</v>
      </c>
    </row>
    <row r="745">
      <c r="A745" s="2">
        <f>(Sheet1!B915)</f>
        <v>76356</v>
      </c>
    </row>
    <row r="746">
      <c r="A746" s="2">
        <f>(Sheet1!B525)</f>
        <v>76426</v>
      </c>
    </row>
    <row r="747">
      <c r="A747" s="2">
        <f>(Sheet1!B252)</f>
        <v>76446</v>
      </c>
    </row>
    <row r="748">
      <c r="A748" s="2">
        <f>(Sheet1!B247)</f>
        <v>76493</v>
      </c>
    </row>
    <row r="749">
      <c r="A749" s="2">
        <f>(Sheet1!B924)</f>
        <v>76494</v>
      </c>
    </row>
    <row r="750">
      <c r="A750" s="2">
        <f>(Sheet1!B98)</f>
        <v>76530</v>
      </c>
    </row>
    <row r="751">
      <c r="A751" s="2">
        <f>(Sheet1!B309)</f>
        <v>76546</v>
      </c>
    </row>
    <row r="752">
      <c r="A752" s="2">
        <f>(Sheet1!B169)</f>
        <v>76552</v>
      </c>
    </row>
    <row r="753">
      <c r="A753" s="2">
        <f>(Sheet1!B380)</f>
        <v>76605</v>
      </c>
    </row>
    <row r="754">
      <c r="A754" s="2">
        <f>(Sheet1!B641)</f>
        <v>76635</v>
      </c>
    </row>
    <row r="755">
      <c r="A755" s="2">
        <f>(Sheet1!B500)</f>
        <v>76765</v>
      </c>
    </row>
    <row r="756">
      <c r="A756" s="2">
        <f>(Sheet1!B866)</f>
        <v>76966</v>
      </c>
    </row>
    <row r="757">
      <c r="A757" s="2">
        <f>(Sheet1!B299)</f>
        <v>77019</v>
      </c>
    </row>
    <row r="758">
      <c r="A758" s="2">
        <f>(Sheet1!B851)</f>
        <v>77088</v>
      </c>
    </row>
    <row r="759">
      <c r="A759" s="2">
        <f>(Sheet1!B219)</f>
        <v>77114</v>
      </c>
    </row>
    <row r="760">
      <c r="A760" s="2">
        <f>(Sheet1!B859)</f>
        <v>77266</v>
      </c>
    </row>
    <row r="761">
      <c r="A761" s="2">
        <f>(Sheet1!B468)</f>
        <v>77271</v>
      </c>
    </row>
    <row r="762">
      <c r="A762" s="2">
        <f>(Sheet1!B157)</f>
        <v>77288</v>
      </c>
    </row>
    <row r="763">
      <c r="A763" s="2">
        <f>(Sheet1!B29)</f>
        <v>77467</v>
      </c>
    </row>
    <row r="764">
      <c r="A764" s="2">
        <f>(Sheet1!B334)</f>
        <v>77568</v>
      </c>
    </row>
    <row r="765">
      <c r="A765" s="2">
        <f>(Sheet1!B469)</f>
        <v>77587</v>
      </c>
    </row>
    <row r="766">
      <c r="A766" s="2">
        <f>(Sheet1!B936)</f>
        <v>77675</v>
      </c>
    </row>
    <row r="767">
      <c r="A767" s="2">
        <f>(Sheet1!B50)</f>
        <v>77697</v>
      </c>
    </row>
    <row r="768">
      <c r="A768" s="2">
        <f>(Sheet1!B110)</f>
        <v>77801</v>
      </c>
    </row>
    <row r="769">
      <c r="A769" s="2">
        <f>(Sheet1!B303)</f>
        <v>77811</v>
      </c>
    </row>
    <row r="770">
      <c r="A770" s="2">
        <f>(Sheet1!B662)</f>
        <v>77889</v>
      </c>
    </row>
    <row r="771">
      <c r="A771" s="2">
        <f>(Sheet1!B882)</f>
        <v>78015</v>
      </c>
    </row>
    <row r="772">
      <c r="A772" s="2">
        <f>(Sheet1!B999)</f>
        <v>78106</v>
      </c>
    </row>
    <row r="773">
      <c r="A773" s="2">
        <f>(Sheet1!B386)</f>
        <v>78274</v>
      </c>
    </row>
    <row r="774">
      <c r="A774" s="2">
        <f>(Sheet1!B229)</f>
        <v>78774</v>
      </c>
    </row>
    <row r="775">
      <c r="A775" s="2">
        <f>(Sheet1!B889)</f>
        <v>78791</v>
      </c>
    </row>
    <row r="776">
      <c r="A776" s="2">
        <f>(Sheet1!B797)</f>
        <v>79015</v>
      </c>
    </row>
    <row r="777">
      <c r="A777" s="2">
        <f>(Sheet1!B674)</f>
        <v>79374</v>
      </c>
    </row>
    <row r="778">
      <c r="A778" s="2">
        <f>(Sheet1!B883)</f>
        <v>79395</v>
      </c>
    </row>
    <row r="779">
      <c r="A779" s="2">
        <f>(Sheet1!B158)</f>
        <v>79468</v>
      </c>
    </row>
    <row r="780">
      <c r="A780" s="2">
        <f>(Sheet1!B595)</f>
        <v>79501</v>
      </c>
    </row>
    <row r="781">
      <c r="A781" s="2">
        <f>(Sheet1!B196)</f>
        <v>79555</v>
      </c>
    </row>
    <row r="782">
      <c r="A782" s="2">
        <f>(Sheet1!B489)</f>
        <v>79617</v>
      </c>
    </row>
    <row r="783">
      <c r="A783" s="2">
        <f>(Sheet1!B752)</f>
        <v>79679</v>
      </c>
    </row>
    <row r="784">
      <c r="A784" s="2">
        <f>(Sheet1!B221)</f>
        <v>79769</v>
      </c>
    </row>
    <row r="785">
      <c r="A785" s="2">
        <f>(Sheet1!B367)</f>
        <v>79829</v>
      </c>
    </row>
    <row r="786">
      <c r="A786" s="2">
        <f>(Sheet1!B659)</f>
        <v>79851</v>
      </c>
    </row>
    <row r="787">
      <c r="A787" s="2">
        <f>(Sheet1!B364)</f>
        <v>79976</v>
      </c>
    </row>
    <row r="788">
      <c r="A788" s="2">
        <f>(Sheet1!B102)</f>
        <v>80092</v>
      </c>
    </row>
    <row r="789">
      <c r="A789" s="2">
        <f>(Sheet1!B833)</f>
        <v>80337</v>
      </c>
    </row>
    <row r="790">
      <c r="A790" s="2">
        <f>(Sheet1!B521)</f>
        <v>80476</v>
      </c>
    </row>
    <row r="791">
      <c r="A791" s="2">
        <f>(Sheet1!B749)</f>
        <v>80545</v>
      </c>
    </row>
    <row r="792">
      <c r="A792" s="2">
        <f>(Sheet1!B832)</f>
        <v>80603</v>
      </c>
    </row>
    <row r="793">
      <c r="A793" s="2">
        <f>(Sheet1!B276)</f>
        <v>80718</v>
      </c>
    </row>
    <row r="794">
      <c r="A794" s="2">
        <f>(Sheet1!B410)</f>
        <v>80739</v>
      </c>
    </row>
    <row r="795">
      <c r="A795" s="2">
        <f>(Sheet1!B97)</f>
        <v>81027</v>
      </c>
    </row>
    <row r="796">
      <c r="A796" s="2">
        <f>(Sheet1!B202)</f>
        <v>81232</v>
      </c>
    </row>
    <row r="797">
      <c r="A797" s="2">
        <f>(Sheet1!B190)</f>
        <v>81249</v>
      </c>
    </row>
    <row r="798">
      <c r="A798" s="2">
        <f>(Sheet1!B563)</f>
        <v>81303</v>
      </c>
    </row>
    <row r="799">
      <c r="A799" s="2">
        <f>(Sheet1!B265)</f>
        <v>81450</v>
      </c>
    </row>
    <row r="800">
      <c r="A800" s="2">
        <f>(Sheet1!B311)</f>
        <v>81479</v>
      </c>
    </row>
    <row r="801">
      <c r="A801" s="2">
        <f>(Sheet1!B475)</f>
        <v>81533</v>
      </c>
    </row>
    <row r="802">
      <c r="A802" s="2">
        <f>(Sheet1!B100)</f>
        <v>81620</v>
      </c>
    </row>
    <row r="803">
      <c r="A803" s="2">
        <f>(Sheet1!B959)</f>
        <v>81857</v>
      </c>
    </row>
    <row r="804">
      <c r="A804" s="2">
        <f>(Sheet1!B351)</f>
        <v>81860</v>
      </c>
    </row>
    <row r="805">
      <c r="A805" s="2">
        <f>(Sheet1!B530)</f>
        <v>81943</v>
      </c>
    </row>
    <row r="806">
      <c r="A806" s="2">
        <f>(Sheet1!B269)</f>
        <v>81976</v>
      </c>
    </row>
    <row r="807">
      <c r="A807" s="2">
        <f>(Sheet1!B154)</f>
        <v>81996</v>
      </c>
    </row>
    <row r="808">
      <c r="A808" s="2">
        <f>(Sheet1!B598)</f>
        <v>82055</v>
      </c>
    </row>
    <row r="809">
      <c r="A809" s="2">
        <f>(Sheet1!B22)</f>
        <v>82147</v>
      </c>
    </row>
    <row r="810">
      <c r="A810" s="2">
        <f>(Sheet1!B40)</f>
        <v>82315</v>
      </c>
    </row>
    <row r="811">
      <c r="A811" s="2">
        <f>(Sheet1!B486)</f>
        <v>82508</v>
      </c>
    </row>
    <row r="812">
      <c r="A812" s="2">
        <f>(Sheet1!B174)</f>
        <v>82613</v>
      </c>
    </row>
    <row r="813">
      <c r="A813" s="2">
        <f>(Sheet1!B685)</f>
        <v>82717</v>
      </c>
    </row>
    <row r="814">
      <c r="A814" s="2">
        <f>(Sheet1!B1)</f>
        <v>82728</v>
      </c>
    </row>
    <row r="815">
      <c r="A815" s="2">
        <f>(Sheet1!B682)</f>
        <v>82756</v>
      </c>
    </row>
    <row r="816">
      <c r="A816" s="2">
        <f>(Sheet1!B801)</f>
        <v>82774</v>
      </c>
    </row>
    <row r="817">
      <c r="A817" s="2">
        <f>(Sheet1!B627)</f>
        <v>82806</v>
      </c>
    </row>
    <row r="818">
      <c r="A818" s="2">
        <f>(Sheet1!B417)</f>
        <v>82865</v>
      </c>
    </row>
    <row r="819">
      <c r="A819" s="2">
        <f>(Sheet1!B402)</f>
        <v>82921</v>
      </c>
    </row>
    <row r="820">
      <c r="A820" s="2">
        <f>(Sheet1!B466)</f>
        <v>82925</v>
      </c>
    </row>
    <row r="821">
      <c r="A821" s="2">
        <f>(Sheet1!B36)</f>
        <v>82943</v>
      </c>
    </row>
    <row r="822">
      <c r="A822" s="2">
        <f>(Sheet1!B917)</f>
        <v>82980</v>
      </c>
    </row>
    <row r="823">
      <c r="A823" s="2">
        <f>(Sheet1!B973)</f>
        <v>83016</v>
      </c>
    </row>
    <row r="824">
      <c r="A824" s="2">
        <f>(Sheet1!B195)</f>
        <v>83043</v>
      </c>
    </row>
    <row r="825">
      <c r="A825" s="2">
        <f>(Sheet1!B214)</f>
        <v>83198</v>
      </c>
    </row>
    <row r="826">
      <c r="A826" s="2">
        <f>(Sheet1!B192)</f>
        <v>83243</v>
      </c>
    </row>
    <row r="827">
      <c r="A827" s="2">
        <f>(Sheet1!B964)</f>
        <v>83334</v>
      </c>
    </row>
    <row r="828">
      <c r="A828" s="2">
        <f>(Sheet1!B12)</f>
        <v>83479</v>
      </c>
    </row>
    <row r="829">
      <c r="A829" s="2">
        <f>(Sheet1!B887)</f>
        <v>83498</v>
      </c>
    </row>
    <row r="830">
      <c r="A830" s="2">
        <f>(Sheet1!B645)</f>
        <v>83589</v>
      </c>
    </row>
    <row r="831">
      <c r="A831" s="2">
        <f>(Sheet1!B137)</f>
        <v>83847</v>
      </c>
    </row>
    <row r="832">
      <c r="A832" s="2">
        <f>(Sheet1!B283)</f>
        <v>83965</v>
      </c>
    </row>
    <row r="833">
      <c r="A833" s="2">
        <f>(Sheet1!B819)</f>
        <v>84038</v>
      </c>
    </row>
    <row r="834">
      <c r="A834" s="2">
        <f>(Sheet1!B198)</f>
        <v>84246</v>
      </c>
    </row>
    <row r="835">
      <c r="A835" s="2">
        <f>(Sheet1!B737)</f>
        <v>84383</v>
      </c>
    </row>
    <row r="836">
      <c r="A836" s="2">
        <f>(Sheet1!B736)</f>
        <v>84399</v>
      </c>
    </row>
    <row r="837">
      <c r="A837" s="2">
        <f>(Sheet1!B379)</f>
        <v>84499</v>
      </c>
    </row>
    <row r="838">
      <c r="A838" s="2">
        <f>(Sheet1!B713)</f>
        <v>84635</v>
      </c>
    </row>
    <row r="839">
      <c r="A839" s="2">
        <f>(Sheet1!B992)</f>
        <v>84695</v>
      </c>
    </row>
    <row r="840">
      <c r="A840" s="2">
        <f>(Sheet1!B440)</f>
        <v>84801</v>
      </c>
    </row>
    <row r="841">
      <c r="A841" s="2">
        <f>(Sheet1!B261)</f>
        <v>84890</v>
      </c>
    </row>
    <row r="842">
      <c r="A842" s="2">
        <f>(Sheet1!B891)</f>
        <v>84968</v>
      </c>
    </row>
    <row r="843">
      <c r="A843" s="2">
        <f>(Sheet1!B743)</f>
        <v>85195</v>
      </c>
    </row>
    <row r="844">
      <c r="A844" s="2">
        <f>(Sheet1!B253)</f>
        <v>85220</v>
      </c>
    </row>
    <row r="845">
      <c r="A845" s="2">
        <f>(Sheet1!B746)</f>
        <v>85462</v>
      </c>
    </row>
    <row r="846">
      <c r="A846" s="2">
        <f>(Sheet1!B240)</f>
        <v>85756</v>
      </c>
    </row>
    <row r="847">
      <c r="A847" s="2">
        <f>(Sheet1!B877)</f>
        <v>85762</v>
      </c>
    </row>
    <row r="848">
      <c r="A848" s="2">
        <f>(Sheet1!B32)</f>
        <v>85989</v>
      </c>
    </row>
    <row r="849">
      <c r="A849" s="2">
        <f>(Sheet1!B938)</f>
        <v>86115</v>
      </c>
    </row>
    <row r="850">
      <c r="A850" s="2">
        <f>(Sheet1!B170)</f>
        <v>86156</v>
      </c>
    </row>
    <row r="851">
      <c r="A851" s="2">
        <f>(Sheet1!B312)</f>
        <v>86234</v>
      </c>
    </row>
    <row r="852">
      <c r="A852" s="2">
        <f>(Sheet1!B329)</f>
        <v>86342</v>
      </c>
    </row>
    <row r="853">
      <c r="A853" s="2">
        <f>(Sheet1!B73)</f>
        <v>86509</v>
      </c>
    </row>
    <row r="854">
      <c r="A854" s="2">
        <f>(Sheet1!B273)</f>
        <v>86711</v>
      </c>
    </row>
    <row r="855">
      <c r="A855" s="2">
        <f>(Sheet1!B80)</f>
        <v>87002</v>
      </c>
    </row>
    <row r="856">
      <c r="A856" s="2">
        <f>(Sheet1!B346)</f>
        <v>87046</v>
      </c>
    </row>
    <row r="857">
      <c r="A857" s="2">
        <f>(Sheet1!B670)</f>
        <v>87150</v>
      </c>
    </row>
    <row r="858">
      <c r="A858" s="2">
        <f>(Sheet1!B284)</f>
        <v>87160</v>
      </c>
    </row>
    <row r="859">
      <c r="A859" s="2">
        <f>(Sheet1!B527)</f>
        <v>87181</v>
      </c>
    </row>
    <row r="860">
      <c r="A860" s="2">
        <f>(Sheet1!B815)</f>
        <v>87424</v>
      </c>
    </row>
    <row r="861">
      <c r="A861" s="2">
        <f>(Sheet1!B689)</f>
        <v>87499</v>
      </c>
    </row>
    <row r="862">
      <c r="A862" s="2">
        <f>(Sheet1!B401)</f>
        <v>87505</v>
      </c>
    </row>
    <row r="863">
      <c r="A863" s="2">
        <f>(Sheet1!B231)</f>
        <v>87607</v>
      </c>
    </row>
    <row r="864">
      <c r="A864" s="2">
        <f>(Sheet1!B316)</f>
        <v>87613</v>
      </c>
    </row>
    <row r="865">
      <c r="A865" s="2">
        <f>(Sheet1!B246)</f>
        <v>87918</v>
      </c>
    </row>
    <row r="866">
      <c r="A866" s="2">
        <f>(Sheet1!B547)</f>
        <v>88089</v>
      </c>
    </row>
    <row r="867">
      <c r="A867" s="2">
        <f>(Sheet1!B491)</f>
        <v>88096</v>
      </c>
    </row>
    <row r="868">
      <c r="A868" s="2">
        <f>(Sheet1!B39)</f>
        <v>88128</v>
      </c>
    </row>
    <row r="869">
      <c r="A869" s="2">
        <f>(Sheet1!B783)</f>
        <v>88201</v>
      </c>
    </row>
    <row r="870">
      <c r="A870" s="2">
        <f>(Sheet1!B583)</f>
        <v>88224</v>
      </c>
    </row>
    <row r="871">
      <c r="A871" s="2">
        <f>(Sheet1!B949)</f>
        <v>88333</v>
      </c>
    </row>
    <row r="872">
      <c r="A872" s="2">
        <f>(Sheet1!B30)</f>
        <v>88430</v>
      </c>
    </row>
    <row r="873">
      <c r="A873" s="2">
        <f>(Sheet1!B971)</f>
        <v>88509</v>
      </c>
    </row>
    <row r="874">
      <c r="A874" s="2">
        <f>(Sheet1!B681)</f>
        <v>88625</v>
      </c>
    </row>
    <row r="875">
      <c r="A875" s="2">
        <f>(Sheet1!B55)</f>
        <v>88626</v>
      </c>
    </row>
    <row r="876">
      <c r="A876" s="2">
        <f>(Sheet1!B89)</f>
        <v>88684</v>
      </c>
    </row>
    <row r="877">
      <c r="A877" s="2">
        <f>(Sheet1!B248)</f>
        <v>88843</v>
      </c>
    </row>
    <row r="878">
      <c r="A878" s="2">
        <f>(Sheet1!B607)</f>
        <v>88992</v>
      </c>
    </row>
    <row r="879">
      <c r="A879" s="2">
        <f>(Sheet1!B443)</f>
        <v>89315</v>
      </c>
    </row>
    <row r="880">
      <c r="A880" s="2">
        <f>(Sheet1!B452)</f>
        <v>89542</v>
      </c>
    </row>
    <row r="881">
      <c r="A881" s="2">
        <f>(Sheet1!B950)</f>
        <v>89689</v>
      </c>
    </row>
    <row r="882">
      <c r="A882" s="2">
        <f>(Sheet1!B541)</f>
        <v>89908</v>
      </c>
    </row>
    <row r="883">
      <c r="A883" s="2">
        <f>(Sheet1!B865)</f>
        <v>89954</v>
      </c>
    </row>
    <row r="884">
      <c r="A884" s="2">
        <f>(Sheet1!B813)</f>
        <v>90132</v>
      </c>
    </row>
    <row r="885">
      <c r="A885" s="2">
        <f>(Sheet1!B325)</f>
        <v>90143</v>
      </c>
    </row>
    <row r="886">
      <c r="A886" s="2">
        <f>(Sheet1!B258)</f>
        <v>90150</v>
      </c>
    </row>
    <row r="887">
      <c r="A887" s="2">
        <f>(Sheet1!B687)</f>
        <v>90197</v>
      </c>
    </row>
    <row r="888">
      <c r="A888" s="2">
        <f>(Sheet1!B574)</f>
        <v>90318</v>
      </c>
    </row>
    <row r="889">
      <c r="A889" s="2">
        <f>(Sheet1!B696)</f>
        <v>90326</v>
      </c>
    </row>
    <row r="890">
      <c r="A890" s="2">
        <f>(Sheet1!B260)</f>
        <v>90430</v>
      </c>
    </row>
    <row r="891">
      <c r="A891" s="2">
        <f>(Sheet1!B540)</f>
        <v>90443</v>
      </c>
    </row>
    <row r="892">
      <c r="A892" s="2">
        <f>(Sheet1!B471)</f>
        <v>90544</v>
      </c>
    </row>
    <row r="893">
      <c r="A893" s="2">
        <f>(Sheet1!B567)</f>
        <v>90703</v>
      </c>
    </row>
    <row r="894">
      <c r="A894" s="2">
        <f>(Sheet1!B10)</f>
        <v>90738</v>
      </c>
    </row>
    <row r="895">
      <c r="A895" s="2">
        <f>(Sheet1!B328)</f>
        <v>90991</v>
      </c>
    </row>
    <row r="896">
      <c r="A896" s="2">
        <f>(Sheet1!B315)</f>
        <v>91078</v>
      </c>
    </row>
    <row r="897">
      <c r="A897" s="2">
        <f>(Sheet1!B136)</f>
        <v>91215</v>
      </c>
    </row>
    <row r="898">
      <c r="A898" s="2">
        <f>(Sheet1!B13)</f>
        <v>91264</v>
      </c>
    </row>
    <row r="899">
      <c r="A899" s="2">
        <f>(Sheet1!B715)</f>
        <v>91304</v>
      </c>
    </row>
    <row r="900">
      <c r="A900" s="2">
        <f>(Sheet1!B562)</f>
        <v>91310</v>
      </c>
    </row>
    <row r="901">
      <c r="A901" s="2">
        <f>(Sheet1!B655)</f>
        <v>91359</v>
      </c>
    </row>
    <row r="902">
      <c r="A902" s="2">
        <f>(Sheet1!B37)</f>
        <v>91491</v>
      </c>
    </row>
    <row r="903">
      <c r="A903" s="2">
        <f>(Sheet1!B885)</f>
        <v>91540</v>
      </c>
    </row>
    <row r="904">
      <c r="A904" s="2">
        <f>(Sheet1!B480)</f>
        <v>91613</v>
      </c>
    </row>
    <row r="905">
      <c r="A905" s="2">
        <f>(Sheet1!B436)</f>
        <v>91705</v>
      </c>
    </row>
    <row r="906">
      <c r="A906" s="2">
        <f>(Sheet1!B818)</f>
        <v>91737</v>
      </c>
    </row>
    <row r="907">
      <c r="A907" s="2">
        <f>(Sheet1!B618)</f>
        <v>91800</v>
      </c>
    </row>
    <row r="908">
      <c r="A908" s="2">
        <f>(Sheet1!B838)</f>
        <v>91829</v>
      </c>
    </row>
    <row r="909">
      <c r="A909" s="2">
        <f>(Sheet1!B625)</f>
        <v>92017</v>
      </c>
    </row>
    <row r="910">
      <c r="A910" s="2">
        <f>(Sheet1!B373)</f>
        <v>92084</v>
      </c>
    </row>
    <row r="911">
      <c r="A911" s="2">
        <f>(Sheet1!B348)</f>
        <v>92197</v>
      </c>
    </row>
    <row r="912">
      <c r="A912" s="2">
        <f>(Sheet1!B769)</f>
        <v>92481</v>
      </c>
    </row>
    <row r="913">
      <c r="A913" s="2">
        <f>(Sheet1!B987)</f>
        <v>92526</v>
      </c>
    </row>
    <row r="914">
      <c r="A914" s="2">
        <f>(Sheet1!B64)</f>
        <v>92556</v>
      </c>
    </row>
    <row r="915">
      <c r="A915" s="2">
        <f>(Sheet1!B473)</f>
        <v>92561</v>
      </c>
    </row>
    <row r="916">
      <c r="A916" s="2">
        <f>(Sheet1!B626)</f>
        <v>92576</v>
      </c>
    </row>
    <row r="917">
      <c r="A917" s="2">
        <f>(Sheet1!B179)</f>
        <v>92711</v>
      </c>
    </row>
    <row r="918">
      <c r="A918" s="2">
        <f>(Sheet1!B71)</f>
        <v>92745</v>
      </c>
    </row>
    <row r="919">
      <c r="A919" s="2">
        <f>(Sheet1!B499)</f>
        <v>92804</v>
      </c>
    </row>
    <row r="920">
      <c r="A920" s="2">
        <f>(Sheet1!B969)</f>
        <v>92853</v>
      </c>
    </row>
    <row r="921">
      <c r="A921" s="2">
        <f>(Sheet1!B318)</f>
        <v>92860</v>
      </c>
    </row>
    <row r="922">
      <c r="A922" s="2">
        <f>(Sheet1!B249)</f>
        <v>92908</v>
      </c>
    </row>
    <row r="923">
      <c r="A923" s="2">
        <f>(Sheet1!B193)</f>
        <v>92917</v>
      </c>
    </row>
    <row r="924">
      <c r="A924" s="2">
        <f>(Sheet1!B233)</f>
        <v>93138</v>
      </c>
    </row>
    <row r="925">
      <c r="A925" s="2">
        <f>(Sheet1!B106)</f>
        <v>93549</v>
      </c>
    </row>
    <row r="926">
      <c r="A926" s="2">
        <f>(Sheet1!B48)</f>
        <v>93702</v>
      </c>
    </row>
    <row r="927">
      <c r="A927" s="2">
        <f>(Sheet1!B296)</f>
        <v>93737</v>
      </c>
    </row>
    <row r="928">
      <c r="A928" s="2">
        <f>(Sheet1!B151)</f>
        <v>93858</v>
      </c>
    </row>
    <row r="929">
      <c r="A929" s="2">
        <f>(Sheet1!B613)</f>
        <v>93877</v>
      </c>
    </row>
    <row r="930">
      <c r="A930" s="2">
        <f>(Sheet1!B322)</f>
        <v>93925</v>
      </c>
    </row>
    <row r="931">
      <c r="A931" s="2">
        <f>(Sheet1!B678)</f>
        <v>93950</v>
      </c>
    </row>
    <row r="932">
      <c r="A932" s="2">
        <f>(Sheet1!B81)</f>
        <v>94024</v>
      </c>
    </row>
    <row r="933">
      <c r="A933" s="2">
        <f>(Sheet1!B482)</f>
        <v>94041</v>
      </c>
    </row>
    <row r="934">
      <c r="A934" s="2">
        <f>(Sheet1!B320)</f>
        <v>94120</v>
      </c>
    </row>
    <row r="935">
      <c r="A935" s="2">
        <f>(Sheet1!B139)</f>
        <v>94121</v>
      </c>
    </row>
    <row r="936">
      <c r="A936" s="2">
        <f>(Sheet1!B604)</f>
        <v>94197</v>
      </c>
    </row>
    <row r="937">
      <c r="A937" s="2">
        <f>(Sheet1!B339)</f>
        <v>94198</v>
      </c>
    </row>
    <row r="938">
      <c r="A938" s="2">
        <f>(Sheet1!B616)</f>
        <v>94335</v>
      </c>
    </row>
    <row r="939">
      <c r="A939" s="2">
        <f>(Sheet1!B118)</f>
        <v>94363</v>
      </c>
    </row>
    <row r="940">
      <c r="A940" s="2">
        <f>(Sheet1!B823)</f>
        <v>94423</v>
      </c>
    </row>
    <row r="941">
      <c r="A941" s="2">
        <f>(Sheet1!B647)</f>
        <v>94460</v>
      </c>
    </row>
    <row r="942">
      <c r="A942" s="2">
        <f>(Sheet1!B343)</f>
        <v>94492</v>
      </c>
    </row>
    <row r="943">
      <c r="A943" s="2">
        <f>(Sheet1!B582)</f>
        <v>94558</v>
      </c>
    </row>
    <row r="944">
      <c r="A944" s="2">
        <f>(Sheet1!B990)</f>
        <v>94591</v>
      </c>
    </row>
    <row r="945">
      <c r="A945" s="2">
        <f>(Sheet1!B149)</f>
        <v>94883</v>
      </c>
    </row>
    <row r="946">
      <c r="A946" s="2">
        <f>(Sheet1!B835)</f>
        <v>95013</v>
      </c>
    </row>
    <row r="947">
      <c r="A947" s="2">
        <f>(Sheet1!B390)</f>
        <v>95133</v>
      </c>
    </row>
    <row r="948">
      <c r="A948" s="2">
        <f>(Sheet1!B628)</f>
        <v>95240</v>
      </c>
    </row>
    <row r="949">
      <c r="A949" s="2">
        <f>(Sheet1!B423)</f>
        <v>95374</v>
      </c>
    </row>
    <row r="950">
      <c r="A950" s="2">
        <f>(Sheet1!B569)</f>
        <v>95384</v>
      </c>
    </row>
    <row r="951">
      <c r="A951" s="2">
        <f>(Sheet1!B630)</f>
        <v>95399</v>
      </c>
    </row>
    <row r="952">
      <c r="A952" s="2">
        <f>(Sheet1!B558)</f>
        <v>95511</v>
      </c>
    </row>
    <row r="953">
      <c r="A953" s="2">
        <f>(Sheet1!B76)</f>
        <v>95535</v>
      </c>
    </row>
    <row r="954">
      <c r="A954" s="2">
        <f>(Sheet1!B288)</f>
        <v>95603</v>
      </c>
    </row>
    <row r="955">
      <c r="A955" s="2">
        <f>(Sheet1!B282)</f>
        <v>95829</v>
      </c>
    </row>
    <row r="956">
      <c r="A956" s="2">
        <f>(Sheet1!B25)</f>
        <v>95935</v>
      </c>
    </row>
    <row r="957">
      <c r="A957" s="2">
        <f>(Sheet1!B951)</f>
        <v>96145</v>
      </c>
    </row>
    <row r="958">
      <c r="A958" s="2">
        <f>(Sheet1!B210)</f>
        <v>96242</v>
      </c>
    </row>
    <row r="959">
      <c r="A959" s="2">
        <f>(Sheet1!B245)</f>
        <v>96291</v>
      </c>
    </row>
    <row r="960">
      <c r="A960" s="2">
        <f>(Sheet1!B183)</f>
        <v>96430</v>
      </c>
    </row>
    <row r="961">
      <c r="A961" s="2">
        <f>(Sheet1!B356)</f>
        <v>96431</v>
      </c>
    </row>
    <row r="962">
      <c r="A962" s="2">
        <f>(Sheet1!B666)</f>
        <v>96441</v>
      </c>
    </row>
    <row r="963">
      <c r="A963" s="2">
        <f>(Sheet1!B438)</f>
        <v>96488</v>
      </c>
    </row>
    <row r="964">
      <c r="A964" s="2">
        <f>(Sheet1!B243)</f>
        <v>96538</v>
      </c>
    </row>
    <row r="965">
      <c r="A965" s="2">
        <f>(Sheet1!B397)</f>
        <v>96617</v>
      </c>
    </row>
    <row r="966">
      <c r="A966" s="2">
        <f>(Sheet1!B850)</f>
        <v>96656</v>
      </c>
    </row>
    <row r="967">
      <c r="A967" s="2">
        <f>(Sheet1!B38)</f>
        <v>96858</v>
      </c>
    </row>
    <row r="968">
      <c r="A968" s="2">
        <f>(Sheet1!B131)</f>
        <v>96866</v>
      </c>
    </row>
    <row r="969">
      <c r="A969" s="2">
        <f>(Sheet1!B228)</f>
        <v>96914</v>
      </c>
    </row>
    <row r="970">
      <c r="A970" s="2">
        <f>(Sheet1!B760)</f>
        <v>96980</v>
      </c>
    </row>
    <row r="971">
      <c r="A971" s="2">
        <f>(Sheet1!B614)</f>
        <v>97018</v>
      </c>
    </row>
    <row r="972">
      <c r="A972" s="2">
        <f>(Sheet1!B750)</f>
        <v>97028</v>
      </c>
    </row>
    <row r="973">
      <c r="A973" s="2">
        <f>(Sheet1!B123)</f>
        <v>97254</v>
      </c>
    </row>
    <row r="974">
      <c r="A974" s="2">
        <f>(Sheet1!B586)</f>
        <v>97321</v>
      </c>
    </row>
    <row r="975">
      <c r="A975" s="2">
        <f>(Sheet1!B757)</f>
        <v>97337</v>
      </c>
    </row>
    <row r="976">
      <c r="A976" s="2">
        <f>(Sheet1!B255)</f>
        <v>97422</v>
      </c>
    </row>
    <row r="977">
      <c r="A977" s="2">
        <f>(Sheet1!B472)</f>
        <v>97483</v>
      </c>
    </row>
    <row r="978">
      <c r="A978" s="2">
        <f>(Sheet1!B352)</f>
        <v>97487</v>
      </c>
    </row>
    <row r="979">
      <c r="A979" s="2">
        <f>(Sheet1!B319)</f>
        <v>97548</v>
      </c>
    </row>
    <row r="980">
      <c r="A980" s="2">
        <f>(Sheet1!B768)</f>
        <v>97596</v>
      </c>
    </row>
    <row r="981">
      <c r="A981" s="2">
        <f>(Sheet1!B786)</f>
        <v>97663</v>
      </c>
    </row>
    <row r="982">
      <c r="A982" s="2">
        <f>(Sheet1!B843)</f>
        <v>97698</v>
      </c>
    </row>
    <row r="983">
      <c r="A983" s="2">
        <f>(Sheet1!B773)</f>
        <v>97715</v>
      </c>
    </row>
    <row r="984">
      <c r="A984" s="2">
        <f>(Sheet1!B555)</f>
        <v>97864</v>
      </c>
    </row>
    <row r="985">
      <c r="A985" s="2">
        <f>(Sheet1!B483)</f>
        <v>97989</v>
      </c>
    </row>
    <row r="986">
      <c r="A986" s="2">
        <f>(Sheet1!B345)</f>
        <v>98341</v>
      </c>
    </row>
    <row r="987">
      <c r="A987" s="2">
        <f>(Sheet1!B785)</f>
        <v>98471</v>
      </c>
    </row>
    <row r="988">
      <c r="A988" s="2">
        <f>(Sheet1!B140)</f>
        <v>98477</v>
      </c>
    </row>
    <row r="989">
      <c r="A989" s="2">
        <f>(Sheet1!B354)</f>
        <v>98617</v>
      </c>
    </row>
    <row r="990">
      <c r="A990" s="2">
        <f>(Sheet1!B184)</f>
        <v>98633</v>
      </c>
    </row>
    <row r="991">
      <c r="A991" s="2">
        <f>(Sheet1!B226)</f>
        <v>98778</v>
      </c>
    </row>
    <row r="992">
      <c r="A992" s="2">
        <f>(Sheet1!B957)</f>
        <v>98932</v>
      </c>
    </row>
    <row r="993">
      <c r="A993" s="2">
        <f>(Sheet1!B748)</f>
        <v>99467</v>
      </c>
    </row>
    <row r="994">
      <c r="A994" s="2">
        <f>(Sheet1!B623)</f>
        <v>99546</v>
      </c>
    </row>
    <row r="995">
      <c r="A995" s="2">
        <f>(Sheet1!B447)</f>
        <v>99549</v>
      </c>
    </row>
    <row r="996">
      <c r="A996" s="2">
        <f>(Sheet1!B374)</f>
        <v>99655</v>
      </c>
    </row>
    <row r="997">
      <c r="A997" s="2">
        <f>(Sheet1!B290)</f>
        <v>99669</v>
      </c>
    </row>
    <row r="998">
      <c r="A998" s="2">
        <f>(Sheet1!B266)</f>
        <v>99714</v>
      </c>
    </row>
    <row r="999">
      <c r="A999" s="2">
        <f>(Sheet1!B848)</f>
        <v>99723</v>
      </c>
    </row>
    <row r="1000">
      <c r="A1000" s="2">
        <f>(Sheet1!B636)</f>
        <v>99988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>(Sheet1!C570)</f>
        <v>10528</v>
      </c>
    </row>
    <row r="2">
      <c r="A2" s="2">
        <f>(Sheet1!C443)</f>
        <v>10686</v>
      </c>
    </row>
    <row r="3">
      <c r="A3" s="2">
        <f>(Sheet1!C622)</f>
        <v>10753</v>
      </c>
    </row>
    <row r="4">
      <c r="A4" s="2">
        <f>(Sheet1!C743)</f>
        <v>10836</v>
      </c>
    </row>
    <row r="5">
      <c r="A5" s="2">
        <f>(Sheet1!C545)</f>
        <v>11156</v>
      </c>
    </row>
    <row r="6">
      <c r="A6" s="2">
        <f>(Sheet1!C522)</f>
        <v>11497</v>
      </c>
    </row>
    <row r="7">
      <c r="A7" s="2">
        <f>(Sheet1!C23)</f>
        <v>11603</v>
      </c>
    </row>
    <row r="8">
      <c r="A8" s="2">
        <f>(Sheet1!C382)</f>
        <v>11765</v>
      </c>
    </row>
    <row r="9">
      <c r="A9" s="2">
        <f>(Sheet1!C265)</f>
        <v>12273</v>
      </c>
    </row>
    <row r="10">
      <c r="A10" s="2">
        <f>(Sheet1!C796)</f>
        <v>12534</v>
      </c>
    </row>
    <row r="11">
      <c r="A11" s="2">
        <f>(Sheet1!C950)</f>
        <v>12805</v>
      </c>
    </row>
    <row r="12">
      <c r="A12" s="2">
        <f>(Sheet1!C271)</f>
        <v>12887</v>
      </c>
    </row>
    <row r="13">
      <c r="A13" s="2">
        <f>(Sheet1!C61)</f>
        <v>13084</v>
      </c>
    </row>
    <row r="14">
      <c r="A14" s="2">
        <f>(Sheet1!C876)</f>
        <v>13137</v>
      </c>
    </row>
    <row r="15">
      <c r="A15" s="2">
        <f>(Sheet1!C91)</f>
        <v>13159</v>
      </c>
    </row>
    <row r="16">
      <c r="A16" s="2">
        <f>(Sheet1!C181)</f>
        <v>13284</v>
      </c>
    </row>
    <row r="17">
      <c r="A17" s="2">
        <f>(Sheet1!C200)</f>
        <v>13284</v>
      </c>
    </row>
    <row r="18">
      <c r="A18" s="2">
        <f>(Sheet1!C323)</f>
        <v>13284</v>
      </c>
    </row>
    <row r="19">
      <c r="A19" s="2">
        <f>(Sheet1!C492)</f>
        <v>13284</v>
      </c>
    </row>
    <row r="20">
      <c r="A20" s="2">
        <f>(Sheet1!C507)</f>
        <v>13284</v>
      </c>
    </row>
    <row r="21">
      <c r="A21" s="2">
        <f>(Sheet1!C521)</f>
        <v>13284</v>
      </c>
    </row>
    <row r="22">
      <c r="A22" s="2">
        <f>(Sheet1!C543)</f>
        <v>13284</v>
      </c>
    </row>
    <row r="23">
      <c r="A23" s="2">
        <f>(Sheet1!C547)</f>
        <v>13284</v>
      </c>
    </row>
    <row r="24">
      <c r="A24" s="2">
        <f>(Sheet1!C556)</f>
        <v>13284</v>
      </c>
    </row>
    <row r="25">
      <c r="A25" s="2">
        <f>(Sheet1!C563)</f>
        <v>13284</v>
      </c>
    </row>
    <row r="26">
      <c r="A26" s="2">
        <f>(Sheet1!C618)</f>
        <v>13284</v>
      </c>
    </row>
    <row r="27">
      <c r="A27" s="2">
        <f>(Sheet1!C631)</f>
        <v>13284</v>
      </c>
    </row>
    <row r="28">
      <c r="A28" s="2">
        <f>(Sheet1!C644)</f>
        <v>13284</v>
      </c>
    </row>
    <row r="29">
      <c r="A29" s="2">
        <f>(Sheet1!C673)</f>
        <v>13284</v>
      </c>
    </row>
    <row r="30">
      <c r="A30" s="2">
        <f>(Sheet1!C707)</f>
        <v>13284</v>
      </c>
    </row>
    <row r="31">
      <c r="A31" s="2">
        <f>(Sheet1!C713)</f>
        <v>13284</v>
      </c>
    </row>
    <row r="32">
      <c r="A32" s="2">
        <f>(Sheet1!C847)</f>
        <v>13284</v>
      </c>
    </row>
    <row r="33">
      <c r="A33" s="2">
        <f>(Sheet1!C865)</f>
        <v>13284</v>
      </c>
    </row>
    <row r="34">
      <c r="A34" s="2">
        <f>(Sheet1!C986)</f>
        <v>13284</v>
      </c>
    </row>
    <row r="35">
      <c r="A35" s="2">
        <f>(Sheet1!C290)</f>
        <v>13325</v>
      </c>
    </row>
    <row r="36">
      <c r="A36" s="2">
        <f>(Sheet1!C242)</f>
        <v>13431</v>
      </c>
    </row>
    <row r="37">
      <c r="A37" s="2">
        <f>(Sheet1!C270)</f>
        <v>13431</v>
      </c>
    </row>
    <row r="38">
      <c r="A38" s="2">
        <f>(Sheet1!C273)</f>
        <v>13431</v>
      </c>
    </row>
    <row r="39">
      <c r="A39" s="2">
        <f>(Sheet1!C309)</f>
        <v>13431</v>
      </c>
    </row>
    <row r="40">
      <c r="A40" s="2">
        <f>(Sheet1!C341)</f>
        <v>13431</v>
      </c>
    </row>
    <row r="41">
      <c r="A41" s="2">
        <f>(Sheet1!C367)</f>
        <v>13431</v>
      </c>
    </row>
    <row r="42">
      <c r="A42" s="2">
        <f>(Sheet1!C535)</f>
        <v>13431</v>
      </c>
    </row>
    <row r="43">
      <c r="A43" s="2">
        <f>(Sheet1!C594)</f>
        <v>13431</v>
      </c>
    </row>
    <row r="44">
      <c r="A44" s="2">
        <f>(Sheet1!C609)</f>
        <v>13431</v>
      </c>
    </row>
    <row r="45">
      <c r="A45" s="2">
        <f>(Sheet1!C727)</f>
        <v>13431</v>
      </c>
    </row>
    <row r="46">
      <c r="A46" s="2">
        <f>(Sheet1!C750)</f>
        <v>13431</v>
      </c>
    </row>
    <row r="47">
      <c r="A47" s="2">
        <f>(Sheet1!C793)</f>
        <v>13431</v>
      </c>
    </row>
    <row r="48">
      <c r="A48" s="2">
        <f>(Sheet1!C805)</f>
        <v>13431</v>
      </c>
    </row>
    <row r="49">
      <c r="A49" s="2">
        <f>(Sheet1!C868)</f>
        <v>13431</v>
      </c>
    </row>
    <row r="50">
      <c r="A50" s="2">
        <f>(Sheet1!C52)</f>
        <v>13575</v>
      </c>
    </row>
    <row r="51">
      <c r="A51" s="2">
        <f>(Sheet1!C149)</f>
        <v>13575</v>
      </c>
    </row>
    <row r="52">
      <c r="A52" s="2">
        <f>(Sheet1!C161)</f>
        <v>13575</v>
      </c>
    </row>
    <row r="53">
      <c r="A53" s="2">
        <f>(Sheet1!C222)</f>
        <v>13575</v>
      </c>
    </row>
    <row r="54">
      <c r="A54" s="2">
        <f>(Sheet1!C229)</f>
        <v>13575</v>
      </c>
    </row>
    <row r="55">
      <c r="A55" s="2">
        <f>(Sheet1!C269)</f>
        <v>13575</v>
      </c>
    </row>
    <row r="56">
      <c r="A56" s="2">
        <f>(Sheet1!C326)</f>
        <v>13575</v>
      </c>
    </row>
    <row r="57">
      <c r="A57" s="2">
        <f>(Sheet1!C402)</f>
        <v>13575</v>
      </c>
    </row>
    <row r="58">
      <c r="A58" s="2">
        <f>(Sheet1!C418)</f>
        <v>13575</v>
      </c>
    </row>
    <row r="59">
      <c r="A59" s="2">
        <f>(Sheet1!C469)</f>
        <v>13575</v>
      </c>
    </row>
    <row r="60">
      <c r="A60" s="2">
        <f>(Sheet1!C616)</f>
        <v>13575</v>
      </c>
    </row>
    <row r="61">
      <c r="A61" s="2">
        <f>(Sheet1!C702)</f>
        <v>13575</v>
      </c>
    </row>
    <row r="62">
      <c r="A62" s="2">
        <f>(Sheet1!C720)</f>
        <v>13575</v>
      </c>
    </row>
    <row r="63">
      <c r="A63" s="2">
        <f>(Sheet1!C859)</f>
        <v>13575</v>
      </c>
    </row>
    <row r="64">
      <c r="A64" s="2">
        <f>(Sheet1!C887)</f>
        <v>13575</v>
      </c>
    </row>
    <row r="65">
      <c r="A65" s="2">
        <f>(Sheet1!C947)</f>
        <v>13575</v>
      </c>
    </row>
    <row r="66">
      <c r="A66" s="2">
        <f>(Sheet1!C966)</f>
        <v>13575</v>
      </c>
    </row>
    <row r="67">
      <c r="A67" s="2">
        <f>(Sheet1!C971)</f>
        <v>13575</v>
      </c>
    </row>
    <row r="68">
      <c r="A68" s="2">
        <f>(Sheet1!C976)</f>
        <v>13575</v>
      </c>
    </row>
    <row r="69">
      <c r="A69" s="2">
        <f>(Sheet1!C432)</f>
        <v>13864</v>
      </c>
    </row>
    <row r="70">
      <c r="A70" s="2">
        <f>(Sheet1!C898)</f>
        <v>13897</v>
      </c>
    </row>
    <row r="71">
      <c r="A71" s="2">
        <f>(Sheet1!C510)</f>
        <v>13961</v>
      </c>
    </row>
    <row r="72">
      <c r="A72" s="2">
        <f>(Sheet1!C878)</f>
        <v>14094</v>
      </c>
    </row>
    <row r="73">
      <c r="A73" s="2">
        <f>(Sheet1!C798)</f>
        <v>14222</v>
      </c>
    </row>
    <row r="74">
      <c r="A74" s="2">
        <f>(Sheet1!C638)</f>
        <v>14241</v>
      </c>
    </row>
    <row r="75">
      <c r="A75" s="2">
        <f>(Sheet1!C204)</f>
        <v>14331</v>
      </c>
    </row>
    <row r="76">
      <c r="A76" s="2">
        <f>(Sheet1!C397)</f>
        <v>14382</v>
      </c>
    </row>
    <row r="77">
      <c r="A77" s="2">
        <f>(Sheet1!C623)</f>
        <v>14556</v>
      </c>
    </row>
    <row r="78">
      <c r="A78" s="2">
        <f>(Sheet1!C142)</f>
        <v>14916</v>
      </c>
    </row>
    <row r="79">
      <c r="A79" s="2">
        <f>(Sheet1!C176)</f>
        <v>14916</v>
      </c>
    </row>
    <row r="80">
      <c r="A80" s="2">
        <f>(Sheet1!C277)</f>
        <v>14916</v>
      </c>
    </row>
    <row r="81">
      <c r="A81" s="2">
        <f>(Sheet1!C279)</f>
        <v>14916</v>
      </c>
    </row>
    <row r="82">
      <c r="A82" s="2">
        <f>(Sheet1!C313)</f>
        <v>14916</v>
      </c>
    </row>
    <row r="83">
      <c r="A83" s="2">
        <f>(Sheet1!C315)</f>
        <v>14916</v>
      </c>
    </row>
    <row r="84">
      <c r="A84" s="2">
        <f>(Sheet1!C346)</f>
        <v>14916</v>
      </c>
    </row>
    <row r="85">
      <c r="A85" s="2">
        <f>(Sheet1!C358)</f>
        <v>14916</v>
      </c>
    </row>
    <row r="86">
      <c r="A86" s="2">
        <f>(Sheet1!C498)</f>
        <v>14916</v>
      </c>
    </row>
    <row r="87">
      <c r="A87" s="2">
        <f>(Sheet1!C650)</f>
        <v>14916</v>
      </c>
    </row>
    <row r="88">
      <c r="A88" s="2">
        <f>(Sheet1!C697)</f>
        <v>14916</v>
      </c>
    </row>
    <row r="89">
      <c r="A89" s="2">
        <f>(Sheet1!C753)</f>
        <v>14916</v>
      </c>
    </row>
    <row r="90">
      <c r="A90" s="2">
        <f>(Sheet1!C773)</f>
        <v>14916</v>
      </c>
    </row>
    <row r="91">
      <c r="A91" s="2">
        <f>(Sheet1!C795)</f>
        <v>14916</v>
      </c>
    </row>
    <row r="92">
      <c r="A92" s="2">
        <f>(Sheet1!C810)</f>
        <v>14916</v>
      </c>
    </row>
    <row r="93">
      <c r="A93" s="2">
        <f>(Sheet1!C838)</f>
        <v>14916</v>
      </c>
    </row>
    <row r="94">
      <c r="A94" s="2">
        <f>(Sheet1!C973)</f>
        <v>14916</v>
      </c>
    </row>
    <row r="95">
      <c r="A95" s="2">
        <f>(Sheet1!C987)</f>
        <v>15134</v>
      </c>
    </row>
    <row r="96">
      <c r="A96" s="2">
        <f>(Sheet1!C684)</f>
        <v>15153</v>
      </c>
    </row>
    <row r="97">
      <c r="A97" s="2">
        <f>(Sheet1!C891)</f>
        <v>15198</v>
      </c>
    </row>
    <row r="98">
      <c r="A98" s="2">
        <f>(Sheet1!C758)</f>
        <v>15228</v>
      </c>
    </row>
    <row r="99">
      <c r="A99" s="2">
        <f>(Sheet1!C355)</f>
        <v>15262</v>
      </c>
    </row>
    <row r="100">
      <c r="A100" s="2">
        <f>(Sheet1!C390)</f>
        <v>15262</v>
      </c>
    </row>
    <row r="101">
      <c r="A101" s="2">
        <f>(Sheet1!C669)</f>
        <v>15511</v>
      </c>
    </row>
    <row r="102">
      <c r="A102" s="2">
        <f>(Sheet1!C652)</f>
        <v>15981</v>
      </c>
    </row>
    <row r="103">
      <c r="A103" s="2">
        <f>(Sheet1!C628)</f>
        <v>16049</v>
      </c>
    </row>
    <row r="104">
      <c r="A104" s="2">
        <f>(Sheet1!C452)</f>
        <v>16187</v>
      </c>
    </row>
    <row r="105">
      <c r="A105" s="2">
        <f>(Sheet1!C92)</f>
        <v>16215</v>
      </c>
    </row>
    <row r="106">
      <c r="A106" s="2">
        <f>(Sheet1!C232)</f>
        <v>16633</v>
      </c>
    </row>
    <row r="107">
      <c r="A107" s="2">
        <f>(Sheet1!C998)</f>
        <v>16639</v>
      </c>
    </row>
    <row r="108">
      <c r="A108" s="2">
        <f>(Sheet1!C70)</f>
        <v>16768</v>
      </c>
    </row>
    <row r="109">
      <c r="A109" s="2">
        <f>(Sheet1!C95)</f>
        <v>16768</v>
      </c>
    </row>
    <row r="110">
      <c r="A110" s="2">
        <f>(Sheet1!C203)</f>
        <v>16768</v>
      </c>
    </row>
    <row r="111">
      <c r="A111" s="2">
        <f>(Sheet1!C325)</f>
        <v>16768</v>
      </c>
    </row>
    <row r="112">
      <c r="A112" s="2">
        <f>(Sheet1!C642)</f>
        <v>16768</v>
      </c>
    </row>
    <row r="113">
      <c r="A113" s="2">
        <f>(Sheet1!C645)</f>
        <v>16768</v>
      </c>
    </row>
    <row r="114">
      <c r="A114" s="2">
        <f>(Sheet1!C725)</f>
        <v>16768</v>
      </c>
    </row>
    <row r="115">
      <c r="A115" s="2">
        <f>(Sheet1!C748)</f>
        <v>16768</v>
      </c>
    </row>
    <row r="116">
      <c r="A116" s="2">
        <f>(Sheet1!C828)</f>
        <v>16768</v>
      </c>
    </row>
    <row r="117">
      <c r="A117" s="2">
        <f>(Sheet1!C904)</f>
        <v>16768</v>
      </c>
    </row>
    <row r="118">
      <c r="A118" s="2">
        <f>(Sheet1!C951)</f>
        <v>16768</v>
      </c>
    </row>
    <row r="119">
      <c r="A119" s="2">
        <f>(Sheet1!C978)</f>
        <v>16768</v>
      </c>
    </row>
    <row r="120">
      <c r="A120" s="2">
        <f>(Sheet1!C199)</f>
        <v>16885</v>
      </c>
    </row>
    <row r="121">
      <c r="A121" s="2">
        <f>(Sheet1!C948)</f>
        <v>16890</v>
      </c>
    </row>
    <row r="122">
      <c r="A122" s="2">
        <f>(Sheet1!C497)</f>
        <v>17088</v>
      </c>
    </row>
    <row r="123">
      <c r="A123" s="2">
        <f>(Sheet1!C116)</f>
        <v>17118</v>
      </c>
    </row>
    <row r="124">
      <c r="A124" s="2">
        <f>(Sheet1!C5)</f>
        <v>17299</v>
      </c>
    </row>
    <row r="125">
      <c r="A125" s="2">
        <f>(Sheet1!C38)</f>
        <v>17299</v>
      </c>
    </row>
    <row r="126">
      <c r="A126" s="2">
        <f>(Sheet1!C130)</f>
        <v>17299</v>
      </c>
    </row>
    <row r="127">
      <c r="A127" s="2">
        <f>(Sheet1!C280)</f>
        <v>17299</v>
      </c>
    </row>
    <row r="128">
      <c r="A128" s="2">
        <f>(Sheet1!C294)</f>
        <v>17299</v>
      </c>
    </row>
    <row r="129">
      <c r="A129" s="2">
        <f>(Sheet1!C391)</f>
        <v>17299</v>
      </c>
    </row>
    <row r="130">
      <c r="A130" s="2">
        <f>(Sheet1!C446)</f>
        <v>17299</v>
      </c>
    </row>
    <row r="131">
      <c r="A131" s="2">
        <f>(Sheet1!C538)</f>
        <v>17299</v>
      </c>
    </row>
    <row r="132">
      <c r="A132" s="2">
        <f>(Sheet1!C641)</f>
        <v>17299</v>
      </c>
    </row>
    <row r="133">
      <c r="A133" s="2">
        <f>(Sheet1!C674)</f>
        <v>17299</v>
      </c>
    </row>
    <row r="134">
      <c r="A134" s="2">
        <f>(Sheet1!C843)</f>
        <v>17299</v>
      </c>
    </row>
    <row r="135">
      <c r="A135" s="2">
        <f>(Sheet1!C908)</f>
        <v>17299</v>
      </c>
    </row>
    <row r="136">
      <c r="A136" s="2">
        <f>(Sheet1!C909)</f>
        <v>17299</v>
      </c>
    </row>
    <row r="137">
      <c r="A137" s="2">
        <f>(Sheet1!C935)</f>
        <v>17299</v>
      </c>
    </row>
    <row r="138">
      <c r="A138" s="2">
        <f>(Sheet1!C980)</f>
        <v>17299</v>
      </c>
    </row>
    <row r="139">
      <c r="A139" s="2">
        <f>(Sheet1!C992)</f>
        <v>17299</v>
      </c>
    </row>
    <row r="140">
      <c r="A140" s="2">
        <f>(Sheet1!C700)</f>
        <v>17309</v>
      </c>
    </row>
    <row r="141">
      <c r="A141" s="2">
        <f>(Sheet1!C65)</f>
        <v>17599</v>
      </c>
    </row>
    <row r="142">
      <c r="A142" s="2">
        <f>(Sheet1!C708)</f>
        <v>17849</v>
      </c>
    </row>
    <row r="143">
      <c r="A143" s="2">
        <f>(Sheet1!C894)</f>
        <v>17880</v>
      </c>
    </row>
    <row r="144">
      <c r="A144" s="2">
        <f>(Sheet1!C984)</f>
        <v>18000</v>
      </c>
    </row>
    <row r="145">
      <c r="A145" s="2">
        <f>(Sheet1!C11)</f>
        <v>18024</v>
      </c>
    </row>
    <row r="146">
      <c r="A146" s="2">
        <f>(Sheet1!C502)</f>
        <v>18156</v>
      </c>
    </row>
    <row r="147">
      <c r="A147" s="2">
        <f>(Sheet1!C175)</f>
        <v>18205</v>
      </c>
    </row>
    <row r="148">
      <c r="A148" s="2">
        <f>(Sheet1!C133)</f>
        <v>18254</v>
      </c>
    </row>
    <row r="149">
      <c r="A149" s="2">
        <f>(Sheet1!C517)</f>
        <v>18317</v>
      </c>
    </row>
    <row r="150">
      <c r="A150" s="2">
        <f>(Sheet1!C118)</f>
        <v>18325</v>
      </c>
    </row>
    <row r="151">
      <c r="A151" s="2">
        <f>(Sheet1!C672)</f>
        <v>18973</v>
      </c>
    </row>
    <row r="152">
      <c r="A152" s="2">
        <f>(Sheet1!C213)</f>
        <v>19012</v>
      </c>
    </row>
    <row r="153">
      <c r="A153" s="2">
        <f>(Sheet1!C515)</f>
        <v>19111</v>
      </c>
    </row>
    <row r="154">
      <c r="A154" s="2">
        <f>(Sheet1!C943)</f>
        <v>19388</v>
      </c>
    </row>
    <row r="155">
      <c r="A155" s="2">
        <f>(Sheet1!C704)</f>
        <v>19650</v>
      </c>
    </row>
    <row r="156">
      <c r="A156" s="2">
        <f>(Sheet1!C927)</f>
        <v>19687</v>
      </c>
    </row>
    <row r="157">
      <c r="A157" s="2">
        <f>(Sheet1!C974)</f>
        <v>19758</v>
      </c>
    </row>
    <row r="158">
      <c r="A158" s="2">
        <f>(Sheet1!C156)</f>
        <v>20135</v>
      </c>
    </row>
    <row r="159">
      <c r="A159" s="2">
        <f>(Sheet1!C134)</f>
        <v>20182</v>
      </c>
    </row>
    <row r="160">
      <c r="A160" s="2">
        <f>(Sheet1!C850)</f>
        <v>20261</v>
      </c>
    </row>
    <row r="161">
      <c r="A161" s="2">
        <f>(Sheet1!C410)</f>
        <v>20405</v>
      </c>
    </row>
    <row r="162">
      <c r="A162" s="2">
        <f>(Sheet1!C392)</f>
        <v>20462</v>
      </c>
    </row>
    <row r="163">
      <c r="A163" s="2">
        <f>(Sheet1!C703)</f>
        <v>20557</v>
      </c>
    </row>
    <row r="164">
      <c r="A164" s="2">
        <f>(Sheet1!C478)</f>
        <v>20574</v>
      </c>
    </row>
    <row r="165">
      <c r="A165" s="2">
        <f>(Sheet1!C338)</f>
        <v>20848</v>
      </c>
    </row>
    <row r="166">
      <c r="A166" s="2">
        <f>(Sheet1!C695)</f>
        <v>21026</v>
      </c>
    </row>
    <row r="167">
      <c r="A167" s="2">
        <f>(Sheet1!C434)</f>
        <v>21234</v>
      </c>
    </row>
    <row r="168">
      <c r="A168" s="2">
        <f>(Sheet1!C140)</f>
        <v>21613</v>
      </c>
    </row>
    <row r="169">
      <c r="A169" s="2">
        <f>(Sheet1!C996)</f>
        <v>21632</v>
      </c>
    </row>
    <row r="170">
      <c r="A170" s="2">
        <f>(Sheet1!C414)</f>
        <v>21723</v>
      </c>
    </row>
    <row r="171">
      <c r="A171" s="2">
        <f>(Sheet1!C380)</f>
        <v>21967</v>
      </c>
    </row>
    <row r="172">
      <c r="A172" s="2">
        <f>(Sheet1!C781)</f>
        <v>22228</v>
      </c>
    </row>
    <row r="173">
      <c r="A173" s="2">
        <f>(Sheet1!C463)</f>
        <v>22280</v>
      </c>
    </row>
    <row r="174">
      <c r="A174" s="2">
        <f>(Sheet1!C608)</f>
        <v>22369</v>
      </c>
    </row>
    <row r="175">
      <c r="A175" s="2">
        <f>(Sheet1!C146)</f>
        <v>22482</v>
      </c>
    </row>
    <row r="176">
      <c r="A176" s="2">
        <f>(Sheet1!C430)</f>
        <v>22568</v>
      </c>
    </row>
    <row r="177">
      <c r="A177" s="2">
        <f>(Sheet1!C126)</f>
        <v>23054</v>
      </c>
    </row>
    <row r="178">
      <c r="A178" s="2">
        <f>(Sheet1!C154)</f>
        <v>23054</v>
      </c>
    </row>
    <row r="179">
      <c r="A179" s="2">
        <f>(Sheet1!C342)</f>
        <v>23054</v>
      </c>
    </row>
    <row r="180">
      <c r="A180" s="2">
        <f>(Sheet1!C383)</f>
        <v>23054</v>
      </c>
    </row>
    <row r="181">
      <c r="A181" s="2">
        <f>(Sheet1!C454)</f>
        <v>23054</v>
      </c>
    </row>
    <row r="182">
      <c r="A182" s="2">
        <f>(Sheet1!C475)</f>
        <v>23054</v>
      </c>
    </row>
    <row r="183">
      <c r="A183" s="2">
        <f>(Sheet1!C486)</f>
        <v>23054</v>
      </c>
    </row>
    <row r="184">
      <c r="A184" s="2">
        <f>(Sheet1!C503)</f>
        <v>23054</v>
      </c>
    </row>
    <row r="185">
      <c r="A185" s="2">
        <f>(Sheet1!C523)</f>
        <v>23054</v>
      </c>
    </row>
    <row r="186">
      <c r="A186" s="2">
        <f>(Sheet1!C533)</f>
        <v>23054</v>
      </c>
    </row>
    <row r="187">
      <c r="A187" s="2">
        <f>(Sheet1!C606)</f>
        <v>23054</v>
      </c>
    </row>
    <row r="188">
      <c r="A188" s="2">
        <f>(Sheet1!C665)</f>
        <v>23054</v>
      </c>
    </row>
    <row r="189">
      <c r="A189" s="2">
        <f>(Sheet1!C699)</f>
        <v>23054</v>
      </c>
    </row>
    <row r="190">
      <c r="A190" s="2">
        <f>(Sheet1!C705)</f>
        <v>23054</v>
      </c>
    </row>
    <row r="191">
      <c r="A191" s="2">
        <f>(Sheet1!C808)</f>
        <v>23054</v>
      </c>
    </row>
    <row r="192">
      <c r="A192" s="2">
        <f>(Sheet1!C942)</f>
        <v>23054</v>
      </c>
    </row>
    <row r="193">
      <c r="A193" s="2">
        <f>(Sheet1!C119)</f>
        <v>23200</v>
      </c>
    </row>
    <row r="194">
      <c r="A194" s="2">
        <f>(Sheet1!C911)</f>
        <v>23383</v>
      </c>
    </row>
    <row r="195">
      <c r="A195" s="2">
        <f>(Sheet1!C769)</f>
        <v>23651</v>
      </c>
    </row>
    <row r="196">
      <c r="A196" s="2">
        <f>(Sheet1!C438)</f>
        <v>23720</v>
      </c>
    </row>
    <row r="197">
      <c r="A197" s="2">
        <f>(Sheet1!C759)</f>
        <v>23798</v>
      </c>
    </row>
    <row r="198">
      <c r="A198" s="2">
        <f>(Sheet1!C202)</f>
        <v>23902</v>
      </c>
    </row>
    <row r="199">
      <c r="A199" s="2">
        <f>(Sheet1!C835)</f>
        <v>23975</v>
      </c>
    </row>
    <row r="200">
      <c r="A200" s="2">
        <f>(Sheet1!C67)</f>
        <v>24081</v>
      </c>
    </row>
    <row r="201">
      <c r="A201" s="2">
        <f>(Sheet1!C667)</f>
        <v>24189</v>
      </c>
    </row>
    <row r="202">
      <c r="A202" s="2">
        <f>(Sheet1!C307)</f>
        <v>24241</v>
      </c>
    </row>
    <row r="203">
      <c r="A203" s="2">
        <f>(Sheet1!C334)</f>
        <v>24365</v>
      </c>
    </row>
    <row r="204">
      <c r="A204" s="2">
        <f>(Sheet1!C287)</f>
        <v>24451</v>
      </c>
    </row>
    <row r="205">
      <c r="A205" s="2">
        <f>(Sheet1!C252)</f>
        <v>24595</v>
      </c>
    </row>
    <row r="206">
      <c r="A206" s="2">
        <f>(Sheet1!C357)</f>
        <v>24649</v>
      </c>
    </row>
    <row r="207">
      <c r="A207" s="2">
        <f>(Sheet1!C28)</f>
        <v>24737</v>
      </c>
    </row>
    <row r="208">
      <c r="A208" s="2">
        <f>(Sheet1!C870)</f>
        <v>25112</v>
      </c>
    </row>
    <row r="209">
      <c r="A209" s="2">
        <f>(Sheet1!C371)</f>
        <v>25114</v>
      </c>
    </row>
    <row r="210">
      <c r="A210" s="2">
        <f>(Sheet1!C227)</f>
        <v>25456</v>
      </c>
    </row>
    <row r="211">
      <c r="A211" s="2">
        <f>(Sheet1!C186)</f>
        <v>25467</v>
      </c>
    </row>
    <row r="212">
      <c r="A212" s="2">
        <f>(Sheet1!C401)</f>
        <v>25772</v>
      </c>
    </row>
    <row r="213">
      <c r="A213" s="2">
        <f>(Sheet1!C182)</f>
        <v>25804</v>
      </c>
    </row>
    <row r="214">
      <c r="A214" s="2">
        <f>(Sheet1!C680)</f>
        <v>26112</v>
      </c>
    </row>
    <row r="215">
      <c r="A215" s="2">
        <f>(Sheet1!C989)</f>
        <v>26225</v>
      </c>
    </row>
    <row r="216">
      <c r="A216" s="2">
        <f>(Sheet1!C873)</f>
        <v>26272</v>
      </c>
    </row>
    <row r="217">
      <c r="A217" s="2">
        <f>(Sheet1!C990)</f>
        <v>26288</v>
      </c>
    </row>
    <row r="218">
      <c r="A218" s="2">
        <f>(Sheet1!C113)</f>
        <v>26391</v>
      </c>
    </row>
    <row r="219">
      <c r="A219" s="2">
        <f>(Sheet1!C359)</f>
        <v>26436</v>
      </c>
    </row>
    <row r="220">
      <c r="A220" s="2">
        <f>(Sheet1!C319)</f>
        <v>26634</v>
      </c>
    </row>
    <row r="221">
      <c r="A221" s="2">
        <f>(Sheet1!C732)</f>
        <v>26716</v>
      </c>
    </row>
    <row r="222">
      <c r="A222" s="2">
        <f>(Sheet1!C24)</f>
        <v>26938</v>
      </c>
    </row>
    <row r="223">
      <c r="A223" s="2">
        <f>(Sheet1!C657)</f>
        <v>27220</v>
      </c>
    </row>
    <row r="224">
      <c r="A224" s="2">
        <f>(Sheet1!C852)</f>
        <v>27431</v>
      </c>
    </row>
    <row r="225">
      <c r="A225" s="2">
        <f>(Sheet1!C226)</f>
        <v>27568</v>
      </c>
    </row>
    <row r="226">
      <c r="A226" s="2">
        <f>(Sheet1!C659)</f>
        <v>27599</v>
      </c>
    </row>
    <row r="227">
      <c r="A227" s="2">
        <f>(Sheet1!C958)</f>
        <v>27716</v>
      </c>
    </row>
    <row r="228">
      <c r="A228" s="2">
        <f>(Sheet1!C871)</f>
        <v>27791</v>
      </c>
    </row>
    <row r="229">
      <c r="A229" s="2">
        <f>(Sheet1!C880)</f>
        <v>27805</v>
      </c>
    </row>
    <row r="230">
      <c r="A230" s="2">
        <f>(Sheet1!C400)</f>
        <v>27907</v>
      </c>
    </row>
    <row r="231">
      <c r="A231" s="2">
        <f>(Sheet1!C378)</f>
        <v>27946</v>
      </c>
    </row>
    <row r="232">
      <c r="A232" s="2">
        <f>(Sheet1!C612)</f>
        <v>28505</v>
      </c>
    </row>
    <row r="233">
      <c r="A233" s="2">
        <f>(Sheet1!C888)</f>
        <v>28673</v>
      </c>
    </row>
    <row r="234">
      <c r="A234" s="2">
        <f>(Sheet1!C408)</f>
        <v>28732</v>
      </c>
    </row>
    <row r="235">
      <c r="A235" s="2">
        <f>(Sheet1!C58)</f>
        <v>28783</v>
      </c>
    </row>
    <row r="236">
      <c r="A236" s="2">
        <f>(Sheet1!C931)</f>
        <v>28900</v>
      </c>
    </row>
    <row r="237">
      <c r="A237" s="2">
        <f>(Sheet1!C73)</f>
        <v>28934</v>
      </c>
    </row>
    <row r="238">
      <c r="A238" s="2">
        <f>(Sheet1!C539)</f>
        <v>29541</v>
      </c>
    </row>
    <row r="239">
      <c r="A239" s="2">
        <f>(Sheet1!C516)</f>
        <v>29670</v>
      </c>
    </row>
    <row r="240">
      <c r="A240" s="2">
        <f>(Sheet1!C41)</f>
        <v>29681</v>
      </c>
    </row>
    <row r="241">
      <c r="A241" s="2">
        <f>(Sheet1!C129)</f>
        <v>29681</v>
      </c>
    </row>
    <row r="242">
      <c r="A242" s="2">
        <f>(Sheet1!C150)</f>
        <v>29681</v>
      </c>
    </row>
    <row r="243">
      <c r="A243" s="2">
        <f>(Sheet1!C255)</f>
        <v>29681</v>
      </c>
    </row>
    <row r="244">
      <c r="A244" s="2">
        <f>(Sheet1!C284)</f>
        <v>29681</v>
      </c>
    </row>
    <row r="245">
      <c r="A245" s="2">
        <f>(Sheet1!C318)</f>
        <v>29681</v>
      </c>
    </row>
    <row r="246">
      <c r="A246" s="2">
        <f>(Sheet1!C587)</f>
        <v>29681</v>
      </c>
    </row>
    <row r="247">
      <c r="A247" s="2">
        <f>(Sheet1!C660)</f>
        <v>29681</v>
      </c>
    </row>
    <row r="248">
      <c r="A248" s="2">
        <f>(Sheet1!C797)</f>
        <v>29681</v>
      </c>
    </row>
    <row r="249">
      <c r="A249" s="2">
        <f>(Sheet1!C886)</f>
        <v>29681</v>
      </c>
    </row>
    <row r="250">
      <c r="A250" s="2">
        <f>(Sheet1!C895)</f>
        <v>29681</v>
      </c>
    </row>
    <row r="251">
      <c r="A251" s="2">
        <f>(Sheet1!C964)</f>
        <v>29681</v>
      </c>
    </row>
    <row r="252">
      <c r="A252" s="2">
        <f>(Sheet1!C979)</f>
        <v>29681</v>
      </c>
    </row>
    <row r="253">
      <c r="A253" s="2">
        <f>(Sheet1!C317)</f>
        <v>29904</v>
      </c>
    </row>
    <row r="254">
      <c r="A254" s="2">
        <f>(Sheet1!C833)</f>
        <v>30227</v>
      </c>
    </row>
    <row r="255">
      <c r="A255" s="2">
        <f>(Sheet1!C239)</f>
        <v>30760</v>
      </c>
    </row>
    <row r="256">
      <c r="A256" s="2">
        <f>(Sheet1!C647)</f>
        <v>30815</v>
      </c>
    </row>
    <row r="257">
      <c r="A257" s="2">
        <f>(Sheet1!C108)</f>
        <v>30851</v>
      </c>
    </row>
    <row r="258">
      <c r="A258" s="2">
        <f>(Sheet1!C589)</f>
        <v>30968</v>
      </c>
    </row>
    <row r="259">
      <c r="A259" s="2">
        <f>(Sheet1!C999)</f>
        <v>31125</v>
      </c>
    </row>
    <row r="260">
      <c r="A260" s="2">
        <f>(Sheet1!C159)</f>
        <v>31173</v>
      </c>
    </row>
    <row r="261">
      <c r="A261" s="2">
        <f>(Sheet1!C266)</f>
        <v>31653</v>
      </c>
    </row>
    <row r="262">
      <c r="A262" s="2">
        <f>(Sheet1!C813)</f>
        <v>31672</v>
      </c>
    </row>
    <row r="263">
      <c r="A263" s="2">
        <f>(Sheet1!C756)</f>
        <v>31727</v>
      </c>
    </row>
    <row r="264">
      <c r="A264" s="2">
        <f>(Sheet1!C135)</f>
        <v>31746</v>
      </c>
    </row>
    <row r="265">
      <c r="A265" s="2">
        <f>(Sheet1!C484)</f>
        <v>31819</v>
      </c>
    </row>
    <row r="266">
      <c r="A266" s="2">
        <f>(Sheet1!C103)</f>
        <v>31955</v>
      </c>
    </row>
    <row r="267">
      <c r="A267" s="2">
        <f>(Sheet1!C520)</f>
        <v>31988</v>
      </c>
    </row>
    <row r="268">
      <c r="A268" s="2">
        <f>(Sheet1!C956)</f>
        <v>32436</v>
      </c>
    </row>
    <row r="269">
      <c r="A269" s="2">
        <f>(Sheet1!C643)</f>
        <v>32846</v>
      </c>
    </row>
    <row r="270">
      <c r="A270" s="2">
        <f>(Sheet1!C820)</f>
        <v>32959</v>
      </c>
    </row>
    <row r="271">
      <c r="A271" s="2">
        <f>(Sheet1!C89)</f>
        <v>33301</v>
      </c>
    </row>
    <row r="272">
      <c r="A272" s="2">
        <f>(Sheet1!C32)</f>
        <v>33349</v>
      </c>
    </row>
    <row r="273">
      <c r="A273" s="2">
        <f>(Sheet1!C991)</f>
        <v>33683</v>
      </c>
    </row>
    <row r="274">
      <c r="A274" s="2">
        <f>(Sheet1!C218)</f>
        <v>33892</v>
      </c>
    </row>
    <row r="275">
      <c r="A275" s="2">
        <f>(Sheet1!C173)</f>
        <v>34079</v>
      </c>
    </row>
    <row r="276">
      <c r="A276" s="2">
        <f>(Sheet1!C17)</f>
        <v>34091</v>
      </c>
    </row>
    <row r="277">
      <c r="A277" s="2">
        <f>(Sheet1!C600)</f>
        <v>34203</v>
      </c>
    </row>
    <row r="278">
      <c r="A278" s="2">
        <f>(Sheet1!C442)</f>
        <v>34340</v>
      </c>
    </row>
    <row r="279">
      <c r="A279" s="2">
        <f>(Sheet1!C982)</f>
        <v>34371</v>
      </c>
    </row>
    <row r="280">
      <c r="A280" s="2">
        <f>(Sheet1!C651)</f>
        <v>34585</v>
      </c>
    </row>
    <row r="281">
      <c r="A281" s="2">
        <f>(Sheet1!C425)</f>
        <v>34764</v>
      </c>
    </row>
    <row r="282">
      <c r="A282" s="2">
        <f>(Sheet1!C506)</f>
        <v>34897</v>
      </c>
    </row>
    <row r="283">
      <c r="A283" s="2">
        <f>(Sheet1!C64)</f>
        <v>35200</v>
      </c>
    </row>
    <row r="284">
      <c r="A284" s="2">
        <f>(Sheet1!C94)</f>
        <v>35375</v>
      </c>
    </row>
    <row r="285">
      <c r="A285" s="2">
        <f>(Sheet1!C914)</f>
        <v>35488</v>
      </c>
    </row>
    <row r="286">
      <c r="A286" s="2">
        <f>(Sheet1!C42)</f>
        <v>35541</v>
      </c>
    </row>
    <row r="287">
      <c r="A287" s="2">
        <f>(Sheet1!C29)</f>
        <v>35575</v>
      </c>
    </row>
    <row r="288">
      <c r="A288" s="2">
        <f>(Sheet1!C474)</f>
        <v>35639</v>
      </c>
    </row>
    <row r="289">
      <c r="A289" s="2">
        <f>(Sheet1!C825)</f>
        <v>35658</v>
      </c>
    </row>
    <row r="290">
      <c r="A290" s="2">
        <f>(Sheet1!C465)</f>
        <v>35694</v>
      </c>
    </row>
    <row r="291">
      <c r="A291" s="2">
        <f>(Sheet1!C83)</f>
        <v>35753</v>
      </c>
    </row>
    <row r="292">
      <c r="A292" s="2">
        <f>(Sheet1!C153)</f>
        <v>35753</v>
      </c>
    </row>
    <row r="293">
      <c r="A293" s="2">
        <f>(Sheet1!C412)</f>
        <v>35753</v>
      </c>
    </row>
    <row r="294">
      <c r="A294" s="2">
        <f>(Sheet1!C881)</f>
        <v>35753</v>
      </c>
    </row>
    <row r="295">
      <c r="A295" s="2">
        <f>(Sheet1!C938)</f>
        <v>35753</v>
      </c>
    </row>
    <row r="296">
      <c r="A296" s="2">
        <f>(Sheet1!C949)</f>
        <v>35753</v>
      </c>
    </row>
    <row r="297">
      <c r="A297" s="2">
        <f>(Sheet1!C883)</f>
        <v>36014</v>
      </c>
    </row>
    <row r="298">
      <c r="A298" s="2">
        <f>(Sheet1!C701)</f>
        <v>36357</v>
      </c>
    </row>
    <row r="299">
      <c r="A299" s="2">
        <f>(Sheet1!C264)</f>
        <v>36593</v>
      </c>
    </row>
    <row r="300">
      <c r="A300" s="2">
        <f>(Sheet1!C724)</f>
        <v>36666</v>
      </c>
    </row>
    <row r="301">
      <c r="A301" s="2">
        <f>(Sheet1!C314)</f>
        <v>36671</v>
      </c>
    </row>
    <row r="302">
      <c r="A302" s="2">
        <f>(Sheet1!C387)</f>
        <v>36987</v>
      </c>
    </row>
    <row r="303">
      <c r="A303" s="2">
        <f>(Sheet1!C921)</f>
        <v>37716</v>
      </c>
    </row>
    <row r="304">
      <c r="A304" s="2">
        <f>(Sheet1!C216)</f>
        <v>38271</v>
      </c>
    </row>
    <row r="305">
      <c r="A305" s="2">
        <f>(Sheet1!C50)</f>
        <v>38394</v>
      </c>
    </row>
    <row r="306">
      <c r="A306" s="2">
        <f>(Sheet1!C117)</f>
        <v>38582</v>
      </c>
    </row>
    <row r="307">
      <c r="A307" s="2">
        <f>(Sheet1!C857)</f>
        <v>38747</v>
      </c>
    </row>
    <row r="308">
      <c r="A308" s="2">
        <f>(Sheet1!C584)</f>
        <v>38935</v>
      </c>
    </row>
    <row r="309">
      <c r="A309" s="2">
        <f>(Sheet1!C36)</f>
        <v>39849</v>
      </c>
    </row>
    <row r="310">
      <c r="A310" s="2">
        <f>(Sheet1!C136)</f>
        <v>40070</v>
      </c>
    </row>
    <row r="311">
      <c r="A311" s="2">
        <f>(Sheet1!C766)</f>
        <v>40105</v>
      </c>
    </row>
    <row r="312">
      <c r="A312" s="2">
        <f>(Sheet1!C238)</f>
        <v>40280</v>
      </c>
    </row>
    <row r="313">
      <c r="A313" s="2">
        <f>(Sheet1!C893)</f>
        <v>40408</v>
      </c>
    </row>
    <row r="314">
      <c r="A314" s="2">
        <f>(Sheet1!C787)</f>
        <v>40467</v>
      </c>
    </row>
    <row r="315">
      <c r="A315" s="2">
        <f>(Sheet1!C189)</f>
        <v>40724</v>
      </c>
    </row>
    <row r="316">
      <c r="A316" s="2">
        <f>(Sheet1!C275)</f>
        <v>40786</v>
      </c>
    </row>
    <row r="317">
      <c r="A317" s="2">
        <f>(Sheet1!C389)</f>
        <v>40822</v>
      </c>
    </row>
    <row r="318">
      <c r="A318" s="2">
        <f>(Sheet1!C407)</f>
        <v>40921</v>
      </c>
    </row>
    <row r="319">
      <c r="A319" s="2">
        <f>(Sheet1!C366)</f>
        <v>40953</v>
      </c>
    </row>
    <row r="320">
      <c r="A320" s="2">
        <f>(Sheet1!C804)</f>
        <v>41337</v>
      </c>
    </row>
    <row r="321">
      <c r="A321" s="2">
        <f>(Sheet1!C553)</f>
        <v>41799</v>
      </c>
    </row>
    <row r="322">
      <c r="A322" s="2">
        <f>(Sheet1!C174)</f>
        <v>42340</v>
      </c>
    </row>
    <row r="323">
      <c r="A323" s="2">
        <f>(Sheet1!C972)</f>
        <v>42477</v>
      </c>
    </row>
    <row r="324">
      <c r="A324" s="2">
        <f>(Sheet1!C272)</f>
        <v>42508</v>
      </c>
    </row>
    <row r="325">
      <c r="A325" s="2">
        <f>(Sheet1!C664)</f>
        <v>42665</v>
      </c>
    </row>
    <row r="326">
      <c r="A326" s="2">
        <f>(Sheet1!C448)</f>
        <v>42820</v>
      </c>
    </row>
    <row r="327">
      <c r="A327" s="2">
        <f>(Sheet1!C18)</f>
        <v>43008</v>
      </c>
    </row>
    <row r="328">
      <c r="A328" s="2">
        <f>(Sheet1!C360)</f>
        <v>43083</v>
      </c>
    </row>
    <row r="329">
      <c r="A329" s="2">
        <f>(Sheet1!C818)</f>
        <v>43091</v>
      </c>
    </row>
    <row r="330">
      <c r="A330" s="2">
        <f>(Sheet1!C63)</f>
        <v>43109</v>
      </c>
    </row>
    <row r="331">
      <c r="A331" s="2">
        <f>(Sheet1!C254)</f>
        <v>43167</v>
      </c>
    </row>
    <row r="332">
      <c r="A332" s="2">
        <f>(Sheet1!C435)</f>
        <v>43277</v>
      </c>
    </row>
    <row r="333">
      <c r="A333" s="2">
        <f>(Sheet1!C3)</f>
        <v>43406</v>
      </c>
    </row>
    <row r="334">
      <c r="A334" s="2">
        <f>(Sheet1!C21)</f>
        <v>43526</v>
      </c>
    </row>
    <row r="335">
      <c r="A335" s="2">
        <f>(Sheet1!C754)</f>
        <v>43592</v>
      </c>
    </row>
    <row r="336">
      <c r="A336" s="2">
        <f>(Sheet1!C6)</f>
        <v>43603</v>
      </c>
    </row>
    <row r="337">
      <c r="A337" s="2">
        <f>(Sheet1!C51)</f>
        <v>43603</v>
      </c>
    </row>
    <row r="338">
      <c r="A338" s="2">
        <f>(Sheet1!C78)</f>
        <v>43603</v>
      </c>
    </row>
    <row r="339">
      <c r="A339" s="2">
        <f>(Sheet1!C86)</f>
        <v>43603</v>
      </c>
    </row>
    <row r="340">
      <c r="A340" s="2">
        <f>(Sheet1!C87)</f>
        <v>43603</v>
      </c>
    </row>
    <row r="341">
      <c r="A341" s="2">
        <f>(Sheet1!C124)</f>
        <v>43603</v>
      </c>
    </row>
    <row r="342">
      <c r="A342" s="2">
        <f>(Sheet1!C185)</f>
        <v>43603</v>
      </c>
    </row>
    <row r="343">
      <c r="A343" s="2">
        <f>(Sheet1!C190)</f>
        <v>43603</v>
      </c>
    </row>
    <row r="344">
      <c r="A344" s="2">
        <f>(Sheet1!C258)</f>
        <v>43603</v>
      </c>
    </row>
    <row r="345">
      <c r="A345" s="2">
        <f>(Sheet1!C267)</f>
        <v>43603</v>
      </c>
    </row>
    <row r="346">
      <c r="A346" s="2">
        <f>(Sheet1!C472)</f>
        <v>43603</v>
      </c>
    </row>
    <row r="347">
      <c r="A347" s="2">
        <f>(Sheet1!C491)</f>
        <v>43603</v>
      </c>
    </row>
    <row r="348">
      <c r="A348" s="2">
        <f>(Sheet1!C555)</f>
        <v>43603</v>
      </c>
    </row>
    <row r="349">
      <c r="A349" s="2">
        <f>(Sheet1!C573)</f>
        <v>43603</v>
      </c>
    </row>
    <row r="350">
      <c r="A350" s="2">
        <f>(Sheet1!C605)</f>
        <v>43603</v>
      </c>
    </row>
    <row r="351">
      <c r="A351" s="2">
        <f>(Sheet1!C635)</f>
        <v>43603</v>
      </c>
    </row>
    <row r="352">
      <c r="A352" s="2">
        <f>(Sheet1!C646)</f>
        <v>43603</v>
      </c>
    </row>
    <row r="353">
      <c r="A353" s="2">
        <f>(Sheet1!C666)</f>
        <v>43603</v>
      </c>
    </row>
    <row r="354">
      <c r="A354" s="2">
        <f>(Sheet1!C812)</f>
        <v>43603</v>
      </c>
    </row>
    <row r="355">
      <c r="A355" s="2">
        <f>(Sheet1!C872)</f>
        <v>43603</v>
      </c>
    </row>
    <row r="356">
      <c r="A356" s="2">
        <f>(Sheet1!C916)</f>
        <v>43632</v>
      </c>
    </row>
    <row r="357">
      <c r="A357" s="2">
        <f>(Sheet1!C617)</f>
        <v>43722</v>
      </c>
    </row>
    <row r="358">
      <c r="A358" s="2">
        <f>(Sheet1!C855)</f>
        <v>43778</v>
      </c>
    </row>
    <row r="359">
      <c r="A359" s="2">
        <f>(Sheet1!C283)</f>
        <v>43978</v>
      </c>
    </row>
    <row r="360">
      <c r="A360" s="2">
        <f>(Sheet1!C274)</f>
        <v>44019</v>
      </c>
    </row>
    <row r="361">
      <c r="A361" s="2">
        <f>(Sheet1!C809)</f>
        <v>44215</v>
      </c>
    </row>
    <row r="362">
      <c r="A362" s="2">
        <f>(Sheet1!C874)</f>
        <v>44266</v>
      </c>
    </row>
    <row r="363">
      <c r="A363" s="2">
        <f>(Sheet1!C419)</f>
        <v>44646</v>
      </c>
    </row>
    <row r="364">
      <c r="A364" s="2">
        <f>(Sheet1!C569)</f>
        <v>44667</v>
      </c>
    </row>
    <row r="365">
      <c r="A365" s="2">
        <f>(Sheet1!C771)</f>
        <v>44731</v>
      </c>
    </row>
    <row r="366">
      <c r="A366" s="2">
        <f>(Sheet1!C71)</f>
        <v>44773</v>
      </c>
    </row>
    <row r="367">
      <c r="A367" s="2">
        <f>(Sheet1!C22)</f>
        <v>44804</v>
      </c>
    </row>
    <row r="368">
      <c r="A368" s="2">
        <f>(Sheet1!C85)</f>
        <v>44981</v>
      </c>
    </row>
    <row r="369">
      <c r="A369" s="2">
        <f>(Sheet1!C230)</f>
        <v>45001</v>
      </c>
    </row>
    <row r="370">
      <c r="A370" s="2">
        <f>(Sheet1!C639)</f>
        <v>45084</v>
      </c>
    </row>
    <row r="371">
      <c r="A371" s="2">
        <f>(Sheet1!C836)</f>
        <v>45118</v>
      </c>
    </row>
    <row r="372">
      <c r="A372" s="2">
        <f>(Sheet1!C100)</f>
        <v>45156</v>
      </c>
    </row>
    <row r="373">
      <c r="A373" s="2">
        <f>(Sheet1!C114)</f>
        <v>45156</v>
      </c>
    </row>
    <row r="374">
      <c r="A374" s="2">
        <f>(Sheet1!C462)</f>
        <v>45156</v>
      </c>
    </row>
    <row r="375">
      <c r="A375" s="2">
        <f>(Sheet1!C716)</f>
        <v>45156</v>
      </c>
    </row>
    <row r="376">
      <c r="A376" s="2">
        <f>(Sheet1!C739)</f>
        <v>45156</v>
      </c>
    </row>
    <row r="377">
      <c r="A377" s="2">
        <f>(Sheet1!C823)</f>
        <v>45156</v>
      </c>
    </row>
    <row r="378">
      <c r="A378" s="2">
        <f>(Sheet1!C353)</f>
        <v>45279</v>
      </c>
    </row>
    <row r="379">
      <c r="A379" s="2">
        <f>(Sheet1!C178)</f>
        <v>45290</v>
      </c>
    </row>
    <row r="380">
      <c r="A380" s="2">
        <f>(Sheet1!C698)</f>
        <v>45699</v>
      </c>
    </row>
    <row r="381">
      <c r="A381" s="2">
        <f>(Sheet1!C168)</f>
        <v>45758</v>
      </c>
    </row>
    <row r="382">
      <c r="A382" s="2">
        <f>(Sheet1!C282)</f>
        <v>45758</v>
      </c>
    </row>
    <row r="383">
      <c r="A383" s="2">
        <f>(Sheet1!C361)</f>
        <v>45758</v>
      </c>
    </row>
    <row r="384">
      <c r="A384" s="2">
        <f>(Sheet1!C388)</f>
        <v>45758</v>
      </c>
    </row>
    <row r="385">
      <c r="A385" s="2">
        <f>(Sheet1!C424)</f>
        <v>45758</v>
      </c>
    </row>
    <row r="386">
      <c r="A386" s="2">
        <f>(Sheet1!C447)</f>
        <v>45758</v>
      </c>
    </row>
    <row r="387">
      <c r="A387" s="2">
        <f>(Sheet1!C532)</f>
        <v>45758</v>
      </c>
    </row>
    <row r="388">
      <c r="A388" s="2">
        <f>(Sheet1!C625)</f>
        <v>45758</v>
      </c>
    </row>
    <row r="389">
      <c r="A389" s="2">
        <f>(Sheet1!C715)</f>
        <v>45758</v>
      </c>
    </row>
    <row r="390">
      <c r="A390" s="2">
        <f>(Sheet1!C832)</f>
        <v>45758</v>
      </c>
    </row>
    <row r="391">
      <c r="A391" s="2">
        <f>(Sheet1!C864)</f>
        <v>45758</v>
      </c>
    </row>
    <row r="392">
      <c r="A392" s="2">
        <f>(Sheet1!C99)</f>
        <v>46116</v>
      </c>
    </row>
    <row r="393">
      <c r="A393" s="2">
        <f>(Sheet1!C296)</f>
        <v>46194</v>
      </c>
    </row>
    <row r="394">
      <c r="A394" s="2">
        <f>(Sheet1!C890)</f>
        <v>46249</v>
      </c>
    </row>
    <row r="395">
      <c r="A395" s="2">
        <f>(Sheet1!C171)</f>
        <v>46293</v>
      </c>
    </row>
    <row r="396">
      <c r="A396" s="2">
        <f>(Sheet1!C339)</f>
        <v>46293</v>
      </c>
    </row>
    <row r="397">
      <c r="A397" s="2">
        <f>(Sheet1!C379)</f>
        <v>46293</v>
      </c>
    </row>
    <row r="398">
      <c r="A398" s="2">
        <f>(Sheet1!C487)</f>
        <v>46293</v>
      </c>
    </row>
    <row r="399">
      <c r="A399" s="2">
        <f>(Sheet1!C564)</f>
        <v>46293</v>
      </c>
    </row>
    <row r="400">
      <c r="A400" s="2">
        <f>(Sheet1!C575)</f>
        <v>46293</v>
      </c>
    </row>
    <row r="401">
      <c r="A401" s="2">
        <f>(Sheet1!C675)</f>
        <v>46293</v>
      </c>
    </row>
    <row r="402">
      <c r="A402" s="2">
        <f>(Sheet1!C790)</f>
        <v>46293</v>
      </c>
    </row>
    <row r="403">
      <c r="A403" s="2">
        <f>(Sheet1!C889)</f>
        <v>46293</v>
      </c>
    </row>
    <row r="404">
      <c r="A404" s="2">
        <f>(Sheet1!C899)</f>
        <v>46293</v>
      </c>
    </row>
    <row r="405">
      <c r="A405" s="2">
        <f>(Sheet1!C304)</f>
        <v>46867</v>
      </c>
    </row>
    <row r="406">
      <c r="A406" s="2">
        <f>(Sheet1!C320)</f>
        <v>46867</v>
      </c>
    </row>
    <row r="407">
      <c r="A407" s="2">
        <f>(Sheet1!C376)</f>
        <v>46867</v>
      </c>
    </row>
    <row r="408">
      <c r="A408" s="2">
        <f>(Sheet1!C611)</f>
        <v>46867</v>
      </c>
    </row>
    <row r="409">
      <c r="A409" s="2">
        <f>(Sheet1!C656)</f>
        <v>46867</v>
      </c>
    </row>
    <row r="410">
      <c r="A410" s="2">
        <f>(Sheet1!C682)</f>
        <v>46867</v>
      </c>
    </row>
    <row r="411">
      <c r="A411" s="2">
        <f>(Sheet1!C879)</f>
        <v>46867</v>
      </c>
    </row>
    <row r="412">
      <c r="A412" s="2">
        <f>(Sheet1!C910)</f>
        <v>46867</v>
      </c>
    </row>
    <row r="413">
      <c r="A413" s="2">
        <f>(Sheet1!C48)</f>
        <v>46875</v>
      </c>
    </row>
    <row r="414">
      <c r="A414" s="2">
        <f>(Sheet1!C312)</f>
        <v>46898</v>
      </c>
    </row>
    <row r="415">
      <c r="A415" s="2">
        <f>(Sheet1!C621)</f>
        <v>46913</v>
      </c>
    </row>
    <row r="416">
      <c r="A416" s="2">
        <f>(Sheet1!C585)</f>
        <v>47295</v>
      </c>
    </row>
    <row r="417">
      <c r="A417" s="2">
        <f>(Sheet1!C53)</f>
        <v>47405</v>
      </c>
    </row>
    <row r="418">
      <c r="A418" s="2">
        <f>(Sheet1!C479)</f>
        <v>47405</v>
      </c>
    </row>
    <row r="419">
      <c r="A419" s="2">
        <f>(Sheet1!C489)</f>
        <v>47405</v>
      </c>
    </row>
    <row r="420">
      <c r="A420" s="2">
        <f>(Sheet1!C551)</f>
        <v>47405</v>
      </c>
    </row>
    <row r="421">
      <c r="A421" s="2">
        <f>(Sheet1!C636)</f>
        <v>47405</v>
      </c>
    </row>
    <row r="422">
      <c r="A422" s="2">
        <f>(Sheet1!C841)</f>
        <v>47405</v>
      </c>
    </row>
    <row r="423">
      <c r="A423" s="2">
        <f>(Sheet1!C957)</f>
        <v>47405</v>
      </c>
    </row>
    <row r="424">
      <c r="A424" s="2">
        <f>(Sheet1!C969)</f>
        <v>47405</v>
      </c>
    </row>
    <row r="425">
      <c r="A425" s="2">
        <f>(Sheet1!C488)</f>
        <v>47565</v>
      </c>
    </row>
    <row r="426">
      <c r="A426" s="2">
        <f>(Sheet1!C614)</f>
        <v>47932</v>
      </c>
    </row>
    <row r="427">
      <c r="A427" s="2">
        <f>(Sheet1!C595)</f>
        <v>48002</v>
      </c>
    </row>
    <row r="428">
      <c r="A428" s="2">
        <f>(Sheet1!C576)</f>
        <v>48017</v>
      </c>
    </row>
    <row r="429">
      <c r="A429" s="2">
        <f>(Sheet1!C210)</f>
        <v>48343</v>
      </c>
    </row>
    <row r="430">
      <c r="A430" s="2">
        <f>(Sheet1!C93)</f>
        <v>48454</v>
      </c>
    </row>
    <row r="431">
      <c r="A431" s="2">
        <f>(Sheet1!C946)</f>
        <v>48543</v>
      </c>
    </row>
    <row r="432">
      <c r="A432" s="2">
        <f>(Sheet1!C374)</f>
        <v>48595</v>
      </c>
    </row>
    <row r="433">
      <c r="A433" s="2">
        <f>(Sheet1!C905)</f>
        <v>49027</v>
      </c>
    </row>
    <row r="434">
      <c r="A434" s="2">
        <f>(Sheet1!C98)</f>
        <v>49287</v>
      </c>
    </row>
    <row r="435">
      <c r="A435" s="2">
        <f>(Sheet1!C329)</f>
        <v>49453</v>
      </c>
    </row>
    <row r="436">
      <c r="A436" s="2">
        <f>(Sheet1!C468)</f>
        <v>49843</v>
      </c>
    </row>
    <row r="437">
      <c r="A437" s="2">
        <f>(Sheet1!C967)</f>
        <v>49843</v>
      </c>
    </row>
    <row r="438">
      <c r="A438" s="2">
        <f>(Sheet1!C420)</f>
        <v>49938</v>
      </c>
    </row>
    <row r="439">
      <c r="A439" s="2">
        <f>(Sheet1!C734)</f>
        <v>50172</v>
      </c>
    </row>
    <row r="440">
      <c r="A440" s="2">
        <f>(Sheet1!C72)</f>
        <v>50548</v>
      </c>
    </row>
    <row r="441">
      <c r="A441" s="2">
        <f>(Sheet1!C738)</f>
        <v>50570</v>
      </c>
    </row>
    <row r="442">
      <c r="A442" s="2">
        <f>(Sheet1!C968)</f>
        <v>50689</v>
      </c>
    </row>
    <row r="443">
      <c r="A443" s="2">
        <f>(Sheet1!C530)</f>
        <v>50854</v>
      </c>
    </row>
    <row r="444">
      <c r="A444" s="2">
        <f>(Sheet1!C395)</f>
        <v>50859</v>
      </c>
    </row>
    <row r="445">
      <c r="A445" s="2">
        <f>(Sheet1!C733)</f>
        <v>50888</v>
      </c>
    </row>
    <row r="446">
      <c r="A446" s="2">
        <f>(Sheet1!C571)</f>
        <v>51072</v>
      </c>
    </row>
    <row r="447">
      <c r="A447" s="2">
        <f>(Sheet1!C658)</f>
        <v>51119</v>
      </c>
    </row>
    <row r="448">
      <c r="A448" s="2">
        <f>(Sheet1!C350)</f>
        <v>51151</v>
      </c>
    </row>
    <row r="449">
      <c r="A449" s="2">
        <f>(Sheet1!C195)</f>
        <v>51275</v>
      </c>
    </row>
    <row r="450">
      <c r="A450" s="2">
        <f>(Sheet1!C683)</f>
        <v>51275</v>
      </c>
    </row>
    <row r="451">
      <c r="A451" s="2">
        <f>(Sheet1!C59)</f>
        <v>51470</v>
      </c>
    </row>
    <row r="452">
      <c r="A452" s="2">
        <f>(Sheet1!C144)</f>
        <v>51470</v>
      </c>
    </row>
    <row r="453">
      <c r="A453" s="2">
        <f>(Sheet1!C179)</f>
        <v>51470</v>
      </c>
    </row>
    <row r="454">
      <c r="A454" s="2">
        <f>(Sheet1!C191)</f>
        <v>51470</v>
      </c>
    </row>
    <row r="455">
      <c r="A455" s="2">
        <f>(Sheet1!C403)</f>
        <v>51470</v>
      </c>
    </row>
    <row r="456">
      <c r="A456" s="2">
        <f>(Sheet1!C783)</f>
        <v>51470</v>
      </c>
    </row>
    <row r="457">
      <c r="A457" s="2">
        <f>(Sheet1!C892)</f>
        <v>51470</v>
      </c>
    </row>
    <row r="458">
      <c r="A458" s="2">
        <f>(Sheet1!C321)</f>
        <v>51516</v>
      </c>
    </row>
    <row r="459">
      <c r="A459" s="2">
        <f>(Sheet1!C428)</f>
        <v>51534</v>
      </c>
    </row>
    <row r="460">
      <c r="A460" s="2">
        <f>(Sheet1!C373)</f>
        <v>51692</v>
      </c>
    </row>
    <row r="461">
      <c r="A461" s="2">
        <f>(Sheet1!C123)</f>
        <v>51941</v>
      </c>
    </row>
    <row r="462">
      <c r="A462" s="2">
        <f>(Sheet1!C536)</f>
        <v>52197</v>
      </c>
    </row>
    <row r="463">
      <c r="A463" s="2">
        <f>(Sheet1!C875)</f>
        <v>52239</v>
      </c>
    </row>
    <row r="464">
      <c r="A464" s="2">
        <f>(Sheet1!C79)</f>
        <v>52518</v>
      </c>
    </row>
    <row r="465">
      <c r="A465" s="2">
        <f>(Sheet1!C723)</f>
        <v>52620</v>
      </c>
    </row>
    <row r="466">
      <c r="A466" s="2">
        <f>(Sheet1!C25)</f>
        <v>52745</v>
      </c>
    </row>
    <row r="467">
      <c r="A467" s="2">
        <f>(Sheet1!C764)</f>
        <v>52896</v>
      </c>
    </row>
    <row r="468">
      <c r="A468" s="2">
        <f>(Sheet1!C247)</f>
        <v>52966</v>
      </c>
    </row>
    <row r="469">
      <c r="A469" s="2">
        <f>(Sheet1!C96)</f>
        <v>53486</v>
      </c>
    </row>
    <row r="470">
      <c r="A470" s="2">
        <f>(Sheet1!C763)</f>
        <v>53532</v>
      </c>
    </row>
    <row r="471">
      <c r="A471" s="2">
        <f>(Sheet1!C152)</f>
        <v>54143</v>
      </c>
    </row>
    <row r="472">
      <c r="A472" s="2">
        <f>(Sheet1!C762)</f>
        <v>54178</v>
      </c>
    </row>
    <row r="473">
      <c r="A473" s="2">
        <f>(Sheet1!C597)</f>
        <v>54359</v>
      </c>
    </row>
    <row r="474">
      <c r="A474" s="2">
        <f>(Sheet1!C340)</f>
        <v>54464</v>
      </c>
    </row>
    <row r="475">
      <c r="A475" s="2">
        <f>(Sheet1!C685)</f>
        <v>54552</v>
      </c>
    </row>
    <row r="476">
      <c r="A476" s="2">
        <f>(Sheet1!C449)</f>
        <v>54646</v>
      </c>
    </row>
    <row r="477">
      <c r="A477" s="2">
        <f>(Sheet1!C43)</f>
        <v>55031</v>
      </c>
    </row>
    <row r="478">
      <c r="A478" s="2">
        <f>(Sheet1!C66)</f>
        <v>55031</v>
      </c>
    </row>
    <row r="479">
      <c r="A479" s="2">
        <f>(Sheet1!C68)</f>
        <v>55031</v>
      </c>
    </row>
    <row r="480">
      <c r="A480" s="2">
        <f>(Sheet1!C76)</f>
        <v>55031</v>
      </c>
    </row>
    <row r="481">
      <c r="A481" s="2">
        <f>(Sheet1!C164)</f>
        <v>55031</v>
      </c>
    </row>
    <row r="482">
      <c r="A482" s="2">
        <f>(Sheet1!C205)</f>
        <v>55031</v>
      </c>
    </row>
    <row r="483">
      <c r="A483" s="2">
        <f>(Sheet1!C208)</f>
        <v>55031</v>
      </c>
    </row>
    <row r="484">
      <c r="A484" s="2">
        <f>(Sheet1!C235)</f>
        <v>55031</v>
      </c>
    </row>
    <row r="485">
      <c r="A485" s="2">
        <f>(Sheet1!C278)</f>
        <v>55031</v>
      </c>
    </row>
    <row r="486">
      <c r="A486" s="2">
        <f>(Sheet1!C689)</f>
        <v>55031</v>
      </c>
    </row>
    <row r="487">
      <c r="A487" s="2">
        <f>(Sheet1!C822)</f>
        <v>55031</v>
      </c>
    </row>
    <row r="488">
      <c r="A488" s="2">
        <f>(Sheet1!C933)</f>
        <v>55031</v>
      </c>
    </row>
    <row r="489">
      <c r="A489" s="2">
        <f>(Sheet1!C15)</f>
        <v>55155</v>
      </c>
    </row>
    <row r="490">
      <c r="A490" s="2">
        <f>(Sheet1!C869)</f>
        <v>55700</v>
      </c>
    </row>
    <row r="491">
      <c r="A491" s="2">
        <f>(Sheet1!C485)</f>
        <v>55980</v>
      </c>
    </row>
    <row r="492">
      <c r="A492" s="2">
        <f>(Sheet1!C336)</f>
        <v>56013</v>
      </c>
    </row>
    <row r="493">
      <c r="A493" s="2">
        <f>(Sheet1!C718)</f>
        <v>56078</v>
      </c>
    </row>
    <row r="494">
      <c r="A494" s="2">
        <f>(Sheet1!C735)</f>
        <v>56206</v>
      </c>
    </row>
    <row r="495">
      <c r="A495" s="2">
        <f>(Sheet1!C482)</f>
        <v>56294</v>
      </c>
    </row>
    <row r="496">
      <c r="A496" s="2">
        <f>(Sheet1!C791)</f>
        <v>56325</v>
      </c>
    </row>
    <row r="497">
      <c r="A497" s="2">
        <f>(Sheet1!C460)</f>
        <v>56505</v>
      </c>
    </row>
    <row r="498">
      <c r="A498" s="2">
        <f>(Sheet1!C877)</f>
        <v>56515</v>
      </c>
    </row>
    <row r="499">
      <c r="A499" s="2">
        <f>(Sheet1!C719)</f>
        <v>56557</v>
      </c>
    </row>
    <row r="500">
      <c r="A500" s="2">
        <f>(Sheet1!C327)</f>
        <v>56571</v>
      </c>
    </row>
    <row r="501">
      <c r="A501" s="2">
        <f>(Sheet1!C760)</f>
        <v>56609</v>
      </c>
    </row>
    <row r="502">
      <c r="A502" s="2">
        <f>(Sheet1!C311)</f>
        <v>56819</v>
      </c>
    </row>
    <row r="503">
      <c r="A503" s="2">
        <f>(Sheet1!C662)</f>
        <v>56829</v>
      </c>
    </row>
    <row r="504">
      <c r="A504" s="2">
        <f>(Sheet1!C251)</f>
        <v>56892</v>
      </c>
    </row>
    <row r="505">
      <c r="A505" s="2">
        <f>(Sheet1!C477)</f>
        <v>57089</v>
      </c>
    </row>
    <row r="506">
      <c r="A506" s="2">
        <f>(Sheet1!C923)</f>
        <v>57328</v>
      </c>
    </row>
    <row r="507">
      <c r="A507" s="2">
        <f>(Sheet1!C125)</f>
        <v>57530</v>
      </c>
    </row>
    <row r="508">
      <c r="A508" s="2">
        <f>(Sheet1!C399)</f>
        <v>57606</v>
      </c>
    </row>
    <row r="509">
      <c r="A509" s="2">
        <f>(Sheet1!C386)</f>
        <v>57844</v>
      </c>
    </row>
    <row r="510">
      <c r="A510" s="2">
        <f>(Sheet1!C655)</f>
        <v>58182</v>
      </c>
    </row>
    <row r="511">
      <c r="A511" s="2">
        <f>(Sheet1!C751)</f>
        <v>58198</v>
      </c>
    </row>
    <row r="512">
      <c r="A512" s="2">
        <f>(Sheet1!C453)</f>
        <v>58213</v>
      </c>
    </row>
    <row r="513">
      <c r="A513" s="2">
        <f>(Sheet1!C207)</f>
        <v>58343</v>
      </c>
    </row>
    <row r="514">
      <c r="A514" s="2">
        <f>(Sheet1!C343)</f>
        <v>58590</v>
      </c>
    </row>
    <row r="515">
      <c r="A515" s="2">
        <f>(Sheet1!C792)</f>
        <v>58994</v>
      </c>
    </row>
    <row r="516">
      <c r="A516" s="2">
        <f>(Sheet1!C568)</f>
        <v>59242</v>
      </c>
    </row>
    <row r="517">
      <c r="A517" s="2">
        <f>(Sheet1!C411)</f>
        <v>59243</v>
      </c>
    </row>
    <row r="518">
      <c r="A518" s="2">
        <f>(Sheet1!C356)</f>
        <v>59346</v>
      </c>
    </row>
    <row r="519">
      <c r="A519" s="2">
        <f>(Sheet1!C619)</f>
        <v>59394</v>
      </c>
    </row>
    <row r="520">
      <c r="A520" s="2">
        <f>(Sheet1!C422)</f>
        <v>59518</v>
      </c>
    </row>
    <row r="521">
      <c r="A521" s="2">
        <f>(Sheet1!C711)</f>
        <v>59847</v>
      </c>
    </row>
    <row r="522">
      <c r="A522" s="2">
        <f>(Sheet1!C853)</f>
        <v>59892</v>
      </c>
    </row>
    <row r="523">
      <c r="A523" s="2">
        <f>(Sheet1!C143)</f>
        <v>59921</v>
      </c>
    </row>
    <row r="524">
      <c r="A524" s="2">
        <f>(Sheet1!C147)</f>
        <v>59921</v>
      </c>
    </row>
    <row r="525">
      <c r="A525" s="2">
        <f>(Sheet1!C192)</f>
        <v>59921</v>
      </c>
    </row>
    <row r="526">
      <c r="A526" s="2">
        <f>(Sheet1!C362)</f>
        <v>59921</v>
      </c>
    </row>
    <row r="527">
      <c r="A527" s="2">
        <f>(Sheet1!C690)</f>
        <v>59921</v>
      </c>
    </row>
    <row r="528">
      <c r="A528" s="2">
        <f>(Sheet1!C744)</f>
        <v>59921</v>
      </c>
    </row>
    <row r="529">
      <c r="A529" s="2">
        <f>(Sheet1!C816)</f>
        <v>59921</v>
      </c>
    </row>
    <row r="530">
      <c r="A530" s="2">
        <f>(Sheet1!C829)</f>
        <v>59921</v>
      </c>
    </row>
    <row r="531">
      <c r="A531" s="2">
        <f>(Sheet1!C26)</f>
        <v>59992</v>
      </c>
    </row>
    <row r="532">
      <c r="A532" s="2">
        <f>(Sheet1!C726)</f>
        <v>60048</v>
      </c>
    </row>
    <row r="533">
      <c r="A533" s="2">
        <f>(Sheet1!C416)</f>
        <v>60225</v>
      </c>
    </row>
    <row r="534">
      <c r="A534" s="2">
        <f>(Sheet1!C897)</f>
        <v>60496</v>
      </c>
    </row>
    <row r="535">
      <c r="A535" s="2">
        <f>(Sheet1!C930)</f>
        <v>60526</v>
      </c>
    </row>
    <row r="536">
      <c r="A536" s="2">
        <f>(Sheet1!C710)</f>
        <v>60585</v>
      </c>
    </row>
    <row r="537">
      <c r="A537" s="2">
        <f>(Sheet1!C109)</f>
        <v>60702</v>
      </c>
    </row>
    <row r="538">
      <c r="A538" s="2">
        <f>(Sheet1!C139)</f>
        <v>60848</v>
      </c>
    </row>
    <row r="539">
      <c r="A539" s="2">
        <f>(Sheet1!C201)</f>
        <v>60848</v>
      </c>
    </row>
    <row r="540">
      <c r="A540" s="2">
        <f>(Sheet1!C212)</f>
        <v>60848</v>
      </c>
    </row>
    <row r="541">
      <c r="A541" s="2">
        <f>(Sheet1!C221)</f>
        <v>60848</v>
      </c>
    </row>
    <row r="542">
      <c r="A542" s="2">
        <f>(Sheet1!C310)</f>
        <v>60848</v>
      </c>
    </row>
    <row r="543">
      <c r="A543" s="2">
        <f>(Sheet1!C728)</f>
        <v>60848</v>
      </c>
    </row>
    <row r="544">
      <c r="A544" s="2">
        <f>(Sheet1!C767)</f>
        <v>60848</v>
      </c>
    </row>
    <row r="545">
      <c r="A545" s="2">
        <f>(Sheet1!C844)</f>
        <v>60848</v>
      </c>
    </row>
    <row r="546">
      <c r="A546" s="2">
        <f>(Sheet1!C884)</f>
        <v>60848</v>
      </c>
    </row>
    <row r="547">
      <c r="A547" s="2">
        <f>(Sheet1!C248)</f>
        <v>60854</v>
      </c>
    </row>
    <row r="548">
      <c r="A548" s="2">
        <f>(Sheet1!C331)</f>
        <v>60854</v>
      </c>
    </row>
    <row r="549">
      <c r="A549" s="2">
        <f>(Sheet1!C333)</f>
        <v>60854</v>
      </c>
    </row>
    <row r="550">
      <c r="A550" s="2">
        <f>(Sheet1!C451)</f>
        <v>60854</v>
      </c>
    </row>
    <row r="551">
      <c r="A551" s="2">
        <f>(Sheet1!C944)</f>
        <v>60854</v>
      </c>
    </row>
    <row r="552">
      <c r="A552" s="2">
        <f>(Sheet1!C82)</f>
        <v>60991</v>
      </c>
    </row>
    <row r="553">
      <c r="A553" s="2">
        <f>(Sheet1!C1)</f>
        <v>61150</v>
      </c>
    </row>
    <row r="554">
      <c r="A554" s="2">
        <f>(Sheet1!C721)</f>
        <v>61450</v>
      </c>
    </row>
    <row r="555">
      <c r="A555" s="2">
        <f>(Sheet1!C456)</f>
        <v>61502</v>
      </c>
    </row>
    <row r="556">
      <c r="A556" s="2">
        <f>(Sheet1!C681)</f>
        <v>61556</v>
      </c>
    </row>
    <row r="557">
      <c r="A557" s="2">
        <f>(Sheet1!C188)</f>
        <v>61796</v>
      </c>
    </row>
    <row r="558">
      <c r="A558" s="2">
        <f>(Sheet1!C291)</f>
        <v>61844</v>
      </c>
    </row>
    <row r="559">
      <c r="A559" s="2">
        <f>(Sheet1!C69)</f>
        <v>62239</v>
      </c>
    </row>
    <row r="560">
      <c r="A560" s="2">
        <f>(Sheet1!C959)</f>
        <v>62305</v>
      </c>
    </row>
    <row r="561">
      <c r="A561" s="2">
        <f>(Sheet1!C499)</f>
        <v>62365</v>
      </c>
    </row>
    <row r="562">
      <c r="A562" s="2">
        <f>(Sheet1!C926)</f>
        <v>62595</v>
      </c>
    </row>
    <row r="563">
      <c r="A563" s="2">
        <f>(Sheet1!C145)</f>
        <v>62768</v>
      </c>
    </row>
    <row r="564">
      <c r="A564" s="2">
        <f>(Sheet1!C837)</f>
        <v>62795</v>
      </c>
    </row>
    <row r="565">
      <c r="A565" s="2">
        <f>(Sheet1!C542)</f>
        <v>62808</v>
      </c>
    </row>
    <row r="566">
      <c r="A566" s="2">
        <f>(Sheet1!C417)</f>
        <v>62922</v>
      </c>
    </row>
    <row r="567">
      <c r="A567" s="2">
        <f>(Sheet1!C196)</f>
        <v>63244</v>
      </c>
    </row>
    <row r="568">
      <c r="A568" s="2">
        <f>(Sheet1!C730)</f>
        <v>63254</v>
      </c>
    </row>
    <row r="569">
      <c r="A569" s="2">
        <f>(Sheet1!C529)</f>
        <v>63367</v>
      </c>
    </row>
    <row r="570">
      <c r="A570" s="2">
        <f>(Sheet1!C34)</f>
        <v>63630</v>
      </c>
    </row>
    <row r="571">
      <c r="A571" s="2">
        <f>(Sheet1!C75)</f>
        <v>63696</v>
      </c>
    </row>
    <row r="572">
      <c r="A572" s="2">
        <f>(Sheet1!C745)</f>
        <v>63849</v>
      </c>
    </row>
    <row r="573">
      <c r="A573" s="2">
        <f>(Sheet1!C14)</f>
        <v>64129</v>
      </c>
    </row>
    <row r="574">
      <c r="A574" s="2">
        <f>(Sheet1!C246)</f>
        <v>64137</v>
      </c>
    </row>
    <row r="575">
      <c r="A575" s="2">
        <f>(Sheet1!C936)</f>
        <v>64144</v>
      </c>
    </row>
    <row r="576">
      <c r="A576" s="2">
        <f>(Sheet1!C306)</f>
        <v>64599</v>
      </c>
    </row>
    <row r="577">
      <c r="A577" s="2">
        <f>(Sheet1!C170)</f>
        <v>64724</v>
      </c>
    </row>
    <row r="578">
      <c r="A578" s="2">
        <f>(Sheet1!C121)</f>
        <v>64836</v>
      </c>
    </row>
    <row r="579">
      <c r="A579" s="2">
        <f>(Sheet1!C137)</f>
        <v>64836</v>
      </c>
    </row>
    <row r="580">
      <c r="A580" s="2">
        <f>(Sheet1!C197)</f>
        <v>64836</v>
      </c>
    </row>
    <row r="581">
      <c r="A581" s="2">
        <f>(Sheet1!C243)</f>
        <v>64836</v>
      </c>
    </row>
    <row r="582">
      <c r="A582" s="2">
        <f>(Sheet1!C256)</f>
        <v>64836</v>
      </c>
    </row>
    <row r="583">
      <c r="A583" s="2">
        <f>(Sheet1!C268)</f>
        <v>64836</v>
      </c>
    </row>
    <row r="584">
      <c r="A584" s="2">
        <f>(Sheet1!C276)</f>
        <v>64836</v>
      </c>
    </row>
    <row r="585">
      <c r="A585" s="2">
        <f>(Sheet1!C459)</f>
        <v>64836</v>
      </c>
    </row>
    <row r="586">
      <c r="A586" s="2">
        <f>(Sheet1!C572)</f>
        <v>64836</v>
      </c>
    </row>
    <row r="587">
      <c r="A587" s="2">
        <f>(Sheet1!C654)</f>
        <v>64836</v>
      </c>
    </row>
    <row r="588">
      <c r="A588" s="2">
        <f>(Sheet1!C831)</f>
        <v>64836</v>
      </c>
    </row>
    <row r="589">
      <c r="A589" s="2">
        <f>(Sheet1!C840)</f>
        <v>64836</v>
      </c>
    </row>
    <row r="590">
      <c r="A590" s="2">
        <f>(Sheet1!C851)</f>
        <v>64836</v>
      </c>
    </row>
    <row r="591">
      <c r="A591" s="2">
        <f>(Sheet1!C906)</f>
        <v>64836</v>
      </c>
    </row>
    <row r="592">
      <c r="A592" s="2">
        <f>(Sheet1!C994)</f>
        <v>64836</v>
      </c>
    </row>
    <row r="593">
      <c r="A593" s="2">
        <f>(Sheet1!C963)</f>
        <v>64896</v>
      </c>
    </row>
    <row r="594">
      <c r="A594" s="2">
        <f>(Sheet1!C335)</f>
        <v>64963</v>
      </c>
    </row>
    <row r="595">
      <c r="A595" s="2">
        <f>(Sheet1!C546)</f>
        <v>64971</v>
      </c>
    </row>
    <row r="596">
      <c r="A596" s="2">
        <f>(Sheet1!C398)</f>
        <v>64992</v>
      </c>
    </row>
    <row r="597">
      <c r="A597" s="2">
        <f>(Sheet1!C421)</f>
        <v>65110</v>
      </c>
    </row>
    <row r="598">
      <c r="A598" s="2">
        <f>(Sheet1!C560)</f>
        <v>65117</v>
      </c>
    </row>
    <row r="599">
      <c r="A599" s="2">
        <f>(Sheet1!C169)</f>
        <v>65255</v>
      </c>
    </row>
    <row r="600">
      <c r="A600" s="2">
        <f>(Sheet1!C231)</f>
        <v>65255</v>
      </c>
    </row>
    <row r="601">
      <c r="A601" s="2">
        <f>(Sheet1!C249)</f>
        <v>65255</v>
      </c>
    </row>
    <row r="602">
      <c r="A602" s="2">
        <f>(Sheet1!C440)</f>
        <v>65255</v>
      </c>
    </row>
    <row r="603">
      <c r="A603" s="2">
        <f>(Sheet1!C483)</f>
        <v>65255</v>
      </c>
    </row>
    <row r="604">
      <c r="A604" s="2">
        <f>(Sheet1!C496)</f>
        <v>65255</v>
      </c>
    </row>
    <row r="605">
      <c r="A605" s="2">
        <f>(Sheet1!C549)</f>
        <v>65255</v>
      </c>
    </row>
    <row r="606">
      <c r="A606" s="2">
        <f>(Sheet1!C610)</f>
        <v>65255</v>
      </c>
    </row>
    <row r="607">
      <c r="A607" s="2">
        <f>(Sheet1!C663)</f>
        <v>65255</v>
      </c>
    </row>
    <row r="608">
      <c r="A608" s="2">
        <f>(Sheet1!C717)</f>
        <v>65255</v>
      </c>
    </row>
    <row r="609">
      <c r="A609" s="2">
        <f>(Sheet1!C722)</f>
        <v>65255</v>
      </c>
    </row>
    <row r="610">
      <c r="A610" s="2">
        <f>(Sheet1!C729)</f>
        <v>65255</v>
      </c>
    </row>
    <row r="611">
      <c r="A611" s="2">
        <f>(Sheet1!C799)</f>
        <v>65255</v>
      </c>
    </row>
    <row r="612">
      <c r="A612" s="2">
        <f>(Sheet1!C919)</f>
        <v>65255</v>
      </c>
    </row>
    <row r="613">
      <c r="A613" s="2">
        <f>(Sheet1!C574)</f>
        <v>65645</v>
      </c>
    </row>
    <row r="614">
      <c r="A614" s="2">
        <f>(Sheet1!C365)</f>
        <v>65866</v>
      </c>
    </row>
    <row r="615">
      <c r="A615" s="2">
        <f>(Sheet1!C368)</f>
        <v>66024</v>
      </c>
    </row>
    <row r="616">
      <c r="A616" s="2">
        <f>(Sheet1!C615)</f>
        <v>66100</v>
      </c>
    </row>
    <row r="617">
      <c r="A617" s="2">
        <f>(Sheet1!C97)</f>
        <v>66508</v>
      </c>
    </row>
    <row r="618">
      <c r="A618" s="2">
        <f>(Sheet1!C821)</f>
        <v>67053</v>
      </c>
    </row>
    <row r="619">
      <c r="A619" s="2">
        <f>(Sheet1!C494)</f>
        <v>67491</v>
      </c>
    </row>
    <row r="620">
      <c r="A620" s="2">
        <f>(Sheet1!C544)</f>
        <v>67563</v>
      </c>
    </row>
    <row r="621">
      <c r="A621" s="2">
        <f>(Sheet1!C16)</f>
        <v>67583</v>
      </c>
    </row>
    <row r="622">
      <c r="A622" s="2">
        <f>(Sheet1!C476)</f>
        <v>67801</v>
      </c>
    </row>
    <row r="623">
      <c r="A623" s="2">
        <f>(Sheet1!C834)</f>
        <v>67830</v>
      </c>
    </row>
    <row r="624">
      <c r="A624" s="2">
        <f>(Sheet1!C552)</f>
        <v>68032</v>
      </c>
    </row>
    <row r="625">
      <c r="A625" s="2">
        <f>(Sheet1!C827)</f>
        <v>68123</v>
      </c>
    </row>
    <row r="626">
      <c r="A626" s="2">
        <f>(Sheet1!C458)</f>
        <v>68244</v>
      </c>
    </row>
    <row r="627">
      <c r="A627" s="2">
        <f>(Sheet1!C303)</f>
        <v>68285</v>
      </c>
    </row>
    <row r="628">
      <c r="A628" s="2">
        <f>(Sheet1!C55)</f>
        <v>68373</v>
      </c>
    </row>
    <row r="629">
      <c r="A629" s="2">
        <f>(Sheet1!C653)</f>
        <v>68759</v>
      </c>
    </row>
    <row r="630">
      <c r="A630" s="2">
        <f>(Sheet1!C102)</f>
        <v>68967</v>
      </c>
    </row>
    <row r="631">
      <c r="A631" s="2">
        <f>(Sheet1!C501)</f>
        <v>68981</v>
      </c>
    </row>
    <row r="632">
      <c r="A632" s="2">
        <f>(Sheet1!C163)</f>
        <v>69030</v>
      </c>
    </row>
    <row r="633">
      <c r="A633" s="2">
        <f>(Sheet1!C167)</f>
        <v>69071</v>
      </c>
    </row>
    <row r="634">
      <c r="A634" s="2">
        <f>(Sheet1!C293)</f>
        <v>69071</v>
      </c>
    </row>
    <row r="635">
      <c r="A635" s="2">
        <f>(Sheet1!C423)</f>
        <v>69071</v>
      </c>
    </row>
    <row r="636">
      <c r="A636" s="2">
        <f>(Sheet1!C591)</f>
        <v>69071</v>
      </c>
    </row>
    <row r="637">
      <c r="A637" s="2">
        <f>(Sheet1!C671)</f>
        <v>69071</v>
      </c>
    </row>
    <row r="638">
      <c r="A638" s="2">
        <f>(Sheet1!C849)</f>
        <v>69071</v>
      </c>
    </row>
    <row r="639">
      <c r="A639" s="2">
        <f>(Sheet1!C842)</f>
        <v>69180</v>
      </c>
    </row>
    <row r="640">
      <c r="A640" s="2">
        <f>(Sheet1!C846)</f>
        <v>69263</v>
      </c>
    </row>
    <row r="641">
      <c r="A641" s="2">
        <f>(Sheet1!C122)</f>
        <v>69435</v>
      </c>
    </row>
    <row r="642">
      <c r="A642" s="2">
        <f>(Sheet1!C172)</f>
        <v>69521</v>
      </c>
    </row>
    <row r="643">
      <c r="A643" s="2">
        <f>(Sheet1!C817)</f>
        <v>69764</v>
      </c>
    </row>
    <row r="644">
      <c r="A644" s="2">
        <f>(Sheet1!C686)</f>
        <v>69791</v>
      </c>
    </row>
    <row r="645">
      <c r="A645" s="2">
        <f>(Sheet1!C668)</f>
        <v>69829</v>
      </c>
    </row>
    <row r="646">
      <c r="A646" s="2">
        <f>(Sheet1!C746)</f>
        <v>69833</v>
      </c>
    </row>
    <row r="647">
      <c r="A647" s="2">
        <f>(Sheet1!C862)</f>
        <v>69926</v>
      </c>
    </row>
    <row r="648">
      <c r="A648" s="2">
        <f>(Sheet1!C431)</f>
        <v>69943</v>
      </c>
    </row>
    <row r="649">
      <c r="A649" s="2">
        <f>(Sheet1!C776)</f>
        <v>70034</v>
      </c>
    </row>
    <row r="650">
      <c r="A650" s="2">
        <f>(Sheet1!C394)</f>
        <v>70068</v>
      </c>
    </row>
    <row r="651">
      <c r="A651" s="2">
        <f>(Sheet1!C27)</f>
        <v>70247</v>
      </c>
    </row>
    <row r="652">
      <c r="A652" s="2">
        <f>(Sheet1!C44)</f>
        <v>70247</v>
      </c>
    </row>
    <row r="653">
      <c r="A653" s="2">
        <f>(Sheet1!C245)</f>
        <v>70247</v>
      </c>
    </row>
    <row r="654">
      <c r="A654" s="2">
        <f>(Sheet1!C257)</f>
        <v>70247</v>
      </c>
    </row>
    <row r="655">
      <c r="A655" s="2">
        <f>(Sheet1!C263)</f>
        <v>70247</v>
      </c>
    </row>
    <row r="656">
      <c r="A656" s="2">
        <f>(Sheet1!C381)</f>
        <v>70247</v>
      </c>
    </row>
    <row r="657">
      <c r="A657" s="2">
        <f>(Sheet1!C384)</f>
        <v>70247</v>
      </c>
    </row>
    <row r="658">
      <c r="A658" s="2">
        <f>(Sheet1!C471)</f>
        <v>70247</v>
      </c>
    </row>
    <row r="659">
      <c r="A659" s="2">
        <f>(Sheet1!C559)</f>
        <v>70247</v>
      </c>
    </row>
    <row r="660">
      <c r="A660" s="2">
        <f>(Sheet1!C598)</f>
        <v>70247</v>
      </c>
    </row>
    <row r="661">
      <c r="A661" s="2">
        <f>(Sheet1!C779)</f>
        <v>70247</v>
      </c>
    </row>
    <row r="662">
      <c r="A662" s="2">
        <f>(Sheet1!C784)</f>
        <v>70247</v>
      </c>
    </row>
    <row r="663">
      <c r="A663" s="2">
        <f>(Sheet1!C794)</f>
        <v>70247</v>
      </c>
    </row>
    <row r="664">
      <c r="A664" s="2">
        <f>(Sheet1!C848)</f>
        <v>70247</v>
      </c>
    </row>
    <row r="665">
      <c r="A665" s="2">
        <f>(Sheet1!C863)</f>
        <v>70247</v>
      </c>
    </row>
    <row r="666">
      <c r="A666" s="2">
        <f>(Sheet1!C907)</f>
        <v>70247</v>
      </c>
    </row>
    <row r="667">
      <c r="A667" s="2">
        <f>(Sheet1!C937)</f>
        <v>70247</v>
      </c>
    </row>
    <row r="668">
      <c r="A668" s="2">
        <f>(Sheet1!C939)</f>
        <v>70247</v>
      </c>
    </row>
    <row r="669">
      <c r="A669" s="2">
        <f>(Sheet1!C953)</f>
        <v>70247</v>
      </c>
    </row>
    <row r="670">
      <c r="A670" s="2">
        <f>(Sheet1!C288)</f>
        <v>70593</v>
      </c>
    </row>
    <row r="671">
      <c r="A671" s="2">
        <f>(Sheet1!C981)</f>
        <v>70636</v>
      </c>
    </row>
    <row r="672">
      <c r="A672" s="2">
        <f>(Sheet1!C601)</f>
        <v>71093</v>
      </c>
    </row>
    <row r="673">
      <c r="A673" s="2">
        <f>(Sheet1!C322)</f>
        <v>71162</v>
      </c>
    </row>
    <row r="674">
      <c r="A674" s="2">
        <f>(Sheet1!C924)</f>
        <v>71247</v>
      </c>
    </row>
    <row r="675">
      <c r="A675" s="2">
        <f>(Sheet1!C436)</f>
        <v>71361</v>
      </c>
    </row>
    <row r="676">
      <c r="A676" s="2">
        <f>(Sheet1!C220)</f>
        <v>71553</v>
      </c>
    </row>
    <row r="677">
      <c r="A677" s="2">
        <f>(Sheet1!C854)</f>
        <v>71849</v>
      </c>
    </row>
    <row r="678">
      <c r="A678" s="2">
        <f>(Sheet1!C13)</f>
        <v>72109</v>
      </c>
    </row>
    <row r="679">
      <c r="A679" s="2">
        <f>(Sheet1!C632)</f>
        <v>72477</v>
      </c>
    </row>
    <row r="680">
      <c r="A680" s="2">
        <f>(Sheet1!C693)</f>
        <v>72496</v>
      </c>
    </row>
    <row r="681">
      <c r="A681" s="2">
        <f>(Sheet1!C354)</f>
        <v>72612</v>
      </c>
    </row>
    <row r="682">
      <c r="A682" s="2">
        <f>(Sheet1!C548)</f>
        <v>72738</v>
      </c>
    </row>
    <row r="683">
      <c r="A683" s="2">
        <f>(Sheet1!C457)</f>
        <v>72825</v>
      </c>
    </row>
    <row r="684">
      <c r="A684" s="2">
        <f>(Sheet1!C187)</f>
        <v>73008</v>
      </c>
    </row>
    <row r="685">
      <c r="A685" s="2">
        <f>(Sheet1!C537)</f>
        <v>73076</v>
      </c>
    </row>
    <row r="686">
      <c r="A686" s="2">
        <f>(Sheet1!C586)</f>
        <v>73090</v>
      </c>
    </row>
    <row r="687">
      <c r="A687" s="2">
        <f>(Sheet1!C370)</f>
        <v>73112</v>
      </c>
    </row>
    <row r="688">
      <c r="A688" s="2">
        <f>(Sheet1!C900)</f>
        <v>73346</v>
      </c>
    </row>
    <row r="689">
      <c r="A689" s="2">
        <f>(Sheet1!C709)</f>
        <v>73413</v>
      </c>
    </row>
    <row r="690">
      <c r="A690" s="2">
        <f>(Sheet1!C637)</f>
        <v>73762</v>
      </c>
    </row>
    <row r="691">
      <c r="A691" s="2">
        <f>(Sheet1!C774)</f>
        <v>73797</v>
      </c>
    </row>
    <row r="692">
      <c r="A692" s="2">
        <f>(Sheet1!C347)</f>
        <v>73805</v>
      </c>
    </row>
    <row r="693">
      <c r="A693" s="2">
        <f>(Sheet1!C470)</f>
        <v>73903</v>
      </c>
    </row>
    <row r="694">
      <c r="A694" s="2">
        <f>(Sheet1!C648)</f>
        <v>74187</v>
      </c>
    </row>
    <row r="695">
      <c r="A695" s="2">
        <f>(Sheet1!C56)</f>
        <v>74493</v>
      </c>
    </row>
    <row r="696">
      <c r="A696" s="2">
        <f>(Sheet1!C262)</f>
        <v>74544</v>
      </c>
    </row>
    <row r="697">
      <c r="A697" s="2">
        <f>(Sheet1!C369)</f>
        <v>74605</v>
      </c>
    </row>
    <row r="698">
      <c r="A698" s="2">
        <f>(Sheet1!C583)</f>
        <v>74894</v>
      </c>
    </row>
    <row r="699">
      <c r="A699" s="2">
        <f>(Sheet1!C867)</f>
        <v>75144</v>
      </c>
    </row>
    <row r="700">
      <c r="A700" s="2">
        <f>(Sheet1!C630)</f>
        <v>75289</v>
      </c>
    </row>
    <row r="701">
      <c r="A701" s="2">
        <f>(Sheet1!C10)</f>
        <v>75302</v>
      </c>
    </row>
    <row r="702">
      <c r="A702" s="2">
        <f>(Sheet1!C39)</f>
        <v>75447</v>
      </c>
    </row>
    <row r="703">
      <c r="A703" s="2">
        <f>(Sheet1!C983)</f>
        <v>75494</v>
      </c>
    </row>
    <row r="704">
      <c r="A704" s="2">
        <f>(Sheet1!C324)</f>
        <v>75587</v>
      </c>
    </row>
    <row r="705">
      <c r="A705" s="2">
        <f>(Sheet1!C607)</f>
        <v>75593</v>
      </c>
    </row>
    <row r="706">
      <c r="A706" s="2">
        <f>(Sheet1!C912)</f>
        <v>75634</v>
      </c>
    </row>
    <row r="707">
      <c r="A707" s="2">
        <f>(Sheet1!C629)</f>
        <v>75691</v>
      </c>
    </row>
    <row r="708">
      <c r="A708" s="2">
        <f>(Sheet1!C696)</f>
        <v>76422</v>
      </c>
    </row>
    <row r="709">
      <c r="A709" s="2">
        <f>(Sheet1!C824)</f>
        <v>76644</v>
      </c>
    </row>
    <row r="710">
      <c r="A710" s="2">
        <f>(Sheet1!C826)</f>
        <v>76815</v>
      </c>
    </row>
    <row r="711">
      <c r="A711" s="2">
        <f>(Sheet1!C101)</f>
        <v>77019</v>
      </c>
    </row>
    <row r="712">
      <c r="A712" s="2">
        <f>(Sheet1!C241)</f>
        <v>77019</v>
      </c>
    </row>
    <row r="713">
      <c r="A713" s="2">
        <f>(Sheet1!C300)</f>
        <v>77019</v>
      </c>
    </row>
    <row r="714">
      <c r="A714" s="2">
        <f>(Sheet1!C415)</f>
        <v>77019</v>
      </c>
    </row>
    <row r="715">
      <c r="A715" s="2">
        <f>(Sheet1!C441)</f>
        <v>77019</v>
      </c>
    </row>
    <row r="716">
      <c r="A716" s="2">
        <f>(Sheet1!C504)</f>
        <v>77019</v>
      </c>
    </row>
    <row r="717">
      <c r="A717" s="2">
        <f>(Sheet1!C509)</f>
        <v>77019</v>
      </c>
    </row>
    <row r="718">
      <c r="A718" s="2">
        <f>(Sheet1!C525)</f>
        <v>77019</v>
      </c>
    </row>
    <row r="719">
      <c r="A719" s="2">
        <f>(Sheet1!C528)</f>
        <v>77019</v>
      </c>
    </row>
    <row r="720">
      <c r="A720" s="2">
        <f>(Sheet1!C558)</f>
        <v>77019</v>
      </c>
    </row>
    <row r="721">
      <c r="A721" s="2">
        <f>(Sheet1!C677)</f>
        <v>77019</v>
      </c>
    </row>
    <row r="722">
      <c r="A722" s="2">
        <f>(Sheet1!C712)</f>
        <v>77019</v>
      </c>
    </row>
    <row r="723">
      <c r="A723" s="2">
        <f>(Sheet1!C772)</f>
        <v>77019</v>
      </c>
    </row>
    <row r="724">
      <c r="A724" s="2">
        <f>(Sheet1!C775)</f>
        <v>77019</v>
      </c>
    </row>
    <row r="725">
      <c r="A725" s="2">
        <f>(Sheet1!C800)</f>
        <v>77019</v>
      </c>
    </row>
    <row r="726">
      <c r="A726" s="2">
        <f>(Sheet1!C896)</f>
        <v>77019</v>
      </c>
    </row>
    <row r="727">
      <c r="A727" s="2">
        <f>(Sheet1!C404)</f>
        <v>77139</v>
      </c>
    </row>
    <row r="728">
      <c r="A728" s="2">
        <f>(Sheet1!C219)</f>
        <v>77385</v>
      </c>
    </row>
    <row r="729">
      <c r="A729" s="2">
        <f>(Sheet1!C33)</f>
        <v>77416</v>
      </c>
    </row>
    <row r="730">
      <c r="A730" s="2">
        <f>(Sheet1!C740)</f>
        <v>77864</v>
      </c>
    </row>
    <row r="731">
      <c r="A731" s="2">
        <f>(Sheet1!C302)</f>
        <v>77878</v>
      </c>
    </row>
    <row r="732">
      <c r="A732" s="2">
        <f>(Sheet1!C806)</f>
        <v>78048</v>
      </c>
    </row>
    <row r="733">
      <c r="A733" s="2">
        <f>(Sheet1!C866)</f>
        <v>78245</v>
      </c>
    </row>
    <row r="734">
      <c r="A734" s="2">
        <f>(Sheet1!C375)</f>
        <v>78248</v>
      </c>
    </row>
    <row r="735">
      <c r="A735" s="2">
        <f>(Sheet1!C437)</f>
        <v>78281</v>
      </c>
    </row>
    <row r="736">
      <c r="A736" s="2">
        <f>(Sheet1!C332)</f>
        <v>78421</v>
      </c>
    </row>
    <row r="737">
      <c r="A737" s="2">
        <f>(Sheet1!C649)</f>
        <v>78588</v>
      </c>
    </row>
    <row r="738">
      <c r="A738" s="2">
        <f>(Sheet1!C20)</f>
        <v>78635</v>
      </c>
    </row>
    <row r="739">
      <c r="A739" s="2">
        <f>(Sheet1!C74)</f>
        <v>78893</v>
      </c>
    </row>
    <row r="740">
      <c r="A740" s="2">
        <f>(Sheet1!C901)</f>
        <v>78906</v>
      </c>
    </row>
    <row r="741">
      <c r="A741" s="2">
        <f>(Sheet1!C531)</f>
        <v>78936</v>
      </c>
    </row>
    <row r="742">
      <c r="A742" s="2">
        <f>(Sheet1!C885)</f>
        <v>78975</v>
      </c>
    </row>
    <row r="743">
      <c r="A743" s="2">
        <f>(Sheet1!C1000)</f>
        <v>79242</v>
      </c>
    </row>
    <row r="744">
      <c r="A744" s="2">
        <f>(Sheet1!C765)</f>
        <v>79377</v>
      </c>
    </row>
    <row r="745">
      <c r="A745" s="2">
        <f>(Sheet1!C500)</f>
        <v>79391</v>
      </c>
    </row>
    <row r="746">
      <c r="A746" s="2">
        <f>(Sheet1!C714)</f>
        <v>79399</v>
      </c>
    </row>
    <row r="747">
      <c r="A747" s="2">
        <f>(Sheet1!C301)</f>
        <v>79564</v>
      </c>
    </row>
    <row r="748">
      <c r="A748" s="2">
        <f>(Sheet1!C298)</f>
        <v>79658</v>
      </c>
    </row>
    <row r="749">
      <c r="A749" s="2">
        <f>(Sheet1!C348)</f>
        <v>79829</v>
      </c>
    </row>
    <row r="750">
      <c r="A750" s="2">
        <f>(Sheet1!C534)</f>
        <v>79829</v>
      </c>
    </row>
    <row r="751">
      <c r="A751" s="2">
        <f>(Sheet1!C952)</f>
        <v>79829</v>
      </c>
    </row>
    <row r="752">
      <c r="A752" s="2">
        <f>(Sheet1!C993)</f>
        <v>79829</v>
      </c>
    </row>
    <row r="753">
      <c r="A753" s="2">
        <f>(Sheet1!C785)</f>
        <v>80000</v>
      </c>
    </row>
    <row r="754">
      <c r="A754" s="2">
        <f>(Sheet1!C913)</f>
        <v>80071</v>
      </c>
    </row>
    <row r="755">
      <c r="A755" s="2">
        <f>(Sheet1!C214)</f>
        <v>80333</v>
      </c>
    </row>
    <row r="756">
      <c r="A756" s="2">
        <f>(Sheet1!C60)</f>
        <v>80450</v>
      </c>
    </row>
    <row r="757">
      <c r="A757" s="2">
        <f>(Sheet1!C473)</f>
        <v>80709</v>
      </c>
    </row>
    <row r="758">
      <c r="A758" s="2">
        <f>(Sheet1!C127)</f>
        <v>80735</v>
      </c>
    </row>
    <row r="759">
      <c r="A759" s="2">
        <f>(Sheet1!C706)</f>
        <v>80932</v>
      </c>
    </row>
    <row r="760">
      <c r="A760" s="2">
        <f>(Sheet1!C922)</f>
        <v>81077</v>
      </c>
    </row>
    <row r="761">
      <c r="A761" s="2">
        <f>(Sheet1!C372)</f>
        <v>81176</v>
      </c>
    </row>
    <row r="762">
      <c r="A762" s="2">
        <f>(Sheet1!C250)</f>
        <v>81310</v>
      </c>
    </row>
    <row r="763">
      <c r="A763" s="2">
        <f>(Sheet1!C755)</f>
        <v>81391</v>
      </c>
    </row>
    <row r="764">
      <c r="A764" s="2">
        <f>(Sheet1!C107)</f>
        <v>81450</v>
      </c>
    </row>
    <row r="765">
      <c r="A765" s="2">
        <f>(Sheet1!C148)</f>
        <v>81450</v>
      </c>
    </row>
    <row r="766">
      <c r="A766" s="2">
        <f>(Sheet1!C211)</f>
        <v>81450</v>
      </c>
    </row>
    <row r="767">
      <c r="A767" s="2">
        <f>(Sheet1!C228)</f>
        <v>81450</v>
      </c>
    </row>
    <row r="768">
      <c r="A768" s="2">
        <f>(Sheet1!C253)</f>
        <v>81450</v>
      </c>
    </row>
    <row r="769">
      <c r="A769" s="2">
        <f>(Sheet1!C316)</f>
        <v>81450</v>
      </c>
    </row>
    <row r="770">
      <c r="A770" s="2">
        <f>(Sheet1!C352)</f>
        <v>81450</v>
      </c>
    </row>
    <row r="771">
      <c r="A771" s="2">
        <f>(Sheet1!C364)</f>
        <v>81450</v>
      </c>
    </row>
    <row r="772">
      <c r="A772" s="2">
        <f>(Sheet1!C577)</f>
        <v>81450</v>
      </c>
    </row>
    <row r="773">
      <c r="A773" s="2">
        <f>(Sheet1!C580)</f>
        <v>81450</v>
      </c>
    </row>
    <row r="774">
      <c r="A774" s="2">
        <f>(Sheet1!C688)</f>
        <v>81450</v>
      </c>
    </row>
    <row r="775">
      <c r="A775" s="2">
        <f>(Sheet1!C752)</f>
        <v>81450</v>
      </c>
    </row>
    <row r="776">
      <c r="A776" s="2">
        <f>(Sheet1!C778)</f>
        <v>81450</v>
      </c>
    </row>
    <row r="777">
      <c r="A777" s="2">
        <f>(Sheet1!C929)</f>
        <v>81450</v>
      </c>
    </row>
    <row r="778">
      <c r="A778" s="2">
        <f>(Sheet1!C954)</f>
        <v>81450</v>
      </c>
    </row>
    <row r="779">
      <c r="A779" s="2">
        <f>(Sheet1!C955)</f>
        <v>81450</v>
      </c>
    </row>
    <row r="780">
      <c r="A780" s="2">
        <f>(Sheet1!C985)</f>
        <v>81450</v>
      </c>
    </row>
    <row r="781">
      <c r="A781" s="2">
        <f>(Sheet1!C508)</f>
        <v>81607</v>
      </c>
    </row>
    <row r="782">
      <c r="A782" s="2">
        <f>(Sheet1!C455)</f>
        <v>81694</v>
      </c>
    </row>
    <row r="783">
      <c r="A783" s="2">
        <f>(Sheet1!C349)</f>
        <v>81752</v>
      </c>
    </row>
    <row r="784">
      <c r="A784" s="2">
        <f>(Sheet1!C285)</f>
        <v>81901</v>
      </c>
    </row>
    <row r="785">
      <c r="A785" s="2">
        <f>(Sheet1!C224)</f>
        <v>81943</v>
      </c>
    </row>
    <row r="786">
      <c r="A786" s="2">
        <f>(Sheet1!C450)</f>
        <v>81943</v>
      </c>
    </row>
    <row r="787">
      <c r="A787" s="2">
        <f>(Sheet1!C490)</f>
        <v>81943</v>
      </c>
    </row>
    <row r="788">
      <c r="A788" s="2">
        <f>(Sheet1!C495)</f>
        <v>81943</v>
      </c>
    </row>
    <row r="789">
      <c r="A789" s="2">
        <f>(Sheet1!C565)</f>
        <v>81943</v>
      </c>
    </row>
    <row r="790">
      <c r="A790" s="2">
        <f>(Sheet1!C596)</f>
        <v>81943</v>
      </c>
    </row>
    <row r="791">
      <c r="A791" s="2">
        <f>(Sheet1!C599)</f>
        <v>81943</v>
      </c>
    </row>
    <row r="792">
      <c r="A792" s="2">
        <f>(Sheet1!C661)</f>
        <v>81943</v>
      </c>
    </row>
    <row r="793">
      <c r="A793" s="2">
        <f>(Sheet1!C678)</f>
        <v>81943</v>
      </c>
    </row>
    <row r="794">
      <c r="A794" s="2">
        <f>(Sheet1!C856)</f>
        <v>81943</v>
      </c>
    </row>
    <row r="795">
      <c r="A795" s="2">
        <f>(Sheet1!C915)</f>
        <v>81943</v>
      </c>
    </row>
    <row r="796">
      <c r="A796" s="2">
        <f>(Sheet1!C932)</f>
        <v>81943</v>
      </c>
    </row>
    <row r="797">
      <c r="A797" s="2">
        <f>(Sheet1!C31)</f>
        <v>81976</v>
      </c>
    </row>
    <row r="798">
      <c r="A798" s="2">
        <f>(Sheet1!C80)</f>
        <v>81976</v>
      </c>
    </row>
    <row r="799">
      <c r="A799" s="2">
        <f>(Sheet1!C104)</f>
        <v>81976</v>
      </c>
    </row>
    <row r="800">
      <c r="A800" s="2">
        <f>(Sheet1!C206)</f>
        <v>81976</v>
      </c>
    </row>
    <row r="801">
      <c r="A801" s="2">
        <f>(Sheet1!C299)</f>
        <v>81976</v>
      </c>
    </row>
    <row r="802">
      <c r="A802" s="2">
        <f>(Sheet1!C385)</f>
        <v>81976</v>
      </c>
    </row>
    <row r="803">
      <c r="A803" s="2">
        <f>(Sheet1!C444)</f>
        <v>81976</v>
      </c>
    </row>
    <row r="804">
      <c r="A804" s="2">
        <f>(Sheet1!C464)</f>
        <v>81976</v>
      </c>
    </row>
    <row r="805">
      <c r="A805" s="2">
        <f>(Sheet1!C493)</f>
        <v>81976</v>
      </c>
    </row>
    <row r="806">
      <c r="A806" s="2">
        <f>(Sheet1!C613)</f>
        <v>81976</v>
      </c>
    </row>
    <row r="807">
      <c r="A807" s="2">
        <f>(Sheet1!C633)</f>
        <v>81976</v>
      </c>
    </row>
    <row r="808">
      <c r="A808" s="2">
        <f>(Sheet1!C736)</f>
        <v>81976</v>
      </c>
    </row>
    <row r="809">
      <c r="A809" s="2">
        <f>(Sheet1!C742)</f>
        <v>81976</v>
      </c>
    </row>
    <row r="810">
      <c r="A810" s="2">
        <f>(Sheet1!C811)</f>
        <v>81976</v>
      </c>
    </row>
    <row r="811">
      <c r="A811" s="2">
        <f>(Sheet1!C839)</f>
        <v>81976</v>
      </c>
    </row>
    <row r="812">
      <c r="A812" s="2">
        <f>(Sheet1!C928)</f>
        <v>81976</v>
      </c>
    </row>
    <row r="813">
      <c r="A813" s="2">
        <f>(Sheet1!C945)</f>
        <v>81976</v>
      </c>
    </row>
    <row r="814">
      <c r="A814" s="2">
        <f>(Sheet1!C120)</f>
        <v>82014</v>
      </c>
    </row>
    <row r="815">
      <c r="A815" s="2">
        <f>(Sheet1!C151)</f>
        <v>82015</v>
      </c>
    </row>
    <row r="816">
      <c r="A816" s="2">
        <f>(Sheet1!C562)</f>
        <v>82114</v>
      </c>
    </row>
    <row r="817">
      <c r="A817" s="2">
        <f>(Sheet1!C45)</f>
        <v>82123</v>
      </c>
    </row>
    <row r="818">
      <c r="A818" s="2">
        <f>(Sheet1!C582)</f>
        <v>82318</v>
      </c>
    </row>
    <row r="819">
      <c r="A819" s="2">
        <f>(Sheet1!C467)</f>
        <v>82748</v>
      </c>
    </row>
    <row r="820">
      <c r="A820" s="2">
        <f>(Sheet1!C803)</f>
        <v>82954</v>
      </c>
    </row>
    <row r="821">
      <c r="A821" s="2">
        <f>(Sheet1!C997)</f>
        <v>83141</v>
      </c>
    </row>
    <row r="822">
      <c r="A822" s="2">
        <f>(Sheet1!C624)</f>
        <v>83158</v>
      </c>
    </row>
    <row r="823">
      <c r="A823" s="2">
        <f>(Sheet1!C593)</f>
        <v>83298</v>
      </c>
    </row>
    <row r="824">
      <c r="A824" s="2">
        <f>(Sheet1!C962)</f>
        <v>83357</v>
      </c>
    </row>
    <row r="825">
      <c r="A825" s="2">
        <f>(Sheet1!C81)</f>
        <v>83359</v>
      </c>
    </row>
    <row r="826">
      <c r="A826" s="2">
        <f>(Sheet1!C40)</f>
        <v>83417</v>
      </c>
    </row>
    <row r="827">
      <c r="A827" s="2">
        <f>(Sheet1!C363)</f>
        <v>83584</v>
      </c>
    </row>
    <row r="828">
      <c r="A828" s="2">
        <f>(Sheet1!C788)</f>
        <v>83692</v>
      </c>
    </row>
    <row r="829">
      <c r="A829" s="2">
        <f>(Sheet1!C157)</f>
        <v>83737</v>
      </c>
    </row>
    <row r="830">
      <c r="A830" s="2">
        <f>(Sheet1!C112)</f>
        <v>83830</v>
      </c>
    </row>
    <row r="831">
      <c r="A831" s="2">
        <f>(Sheet1!C694)</f>
        <v>83959</v>
      </c>
    </row>
    <row r="832">
      <c r="A832" s="2">
        <f>(Sheet1!C541)</f>
        <v>84016</v>
      </c>
    </row>
    <row r="833">
      <c r="A833" s="2">
        <f>(Sheet1!C427)</f>
        <v>84040</v>
      </c>
    </row>
    <row r="834">
      <c r="A834" s="2">
        <f>(Sheet1!C30)</f>
        <v>84124</v>
      </c>
    </row>
    <row r="835">
      <c r="A835" s="2">
        <f>(Sheet1!C590)</f>
        <v>84125</v>
      </c>
    </row>
    <row r="836">
      <c r="A836" s="2">
        <f>(Sheet1!C429)</f>
        <v>84719</v>
      </c>
    </row>
    <row r="837">
      <c r="A837" s="2">
        <f>(Sheet1!C814)</f>
        <v>85115</v>
      </c>
    </row>
    <row r="838">
      <c r="A838" s="2">
        <f>(Sheet1!C819)</f>
        <v>85175</v>
      </c>
    </row>
    <row r="839">
      <c r="A839" s="2">
        <f>(Sheet1!C84)</f>
        <v>85311</v>
      </c>
    </row>
    <row r="840">
      <c r="A840" s="2">
        <f>(Sheet1!C244)</f>
        <v>85369</v>
      </c>
    </row>
    <row r="841">
      <c r="A841" s="2">
        <f>(Sheet1!C141)</f>
        <v>85421</v>
      </c>
    </row>
    <row r="842">
      <c r="A842" s="2">
        <f>(Sheet1!C687)</f>
        <v>85585</v>
      </c>
    </row>
    <row r="843">
      <c r="A843" s="2">
        <f>(Sheet1!C626)</f>
        <v>85933</v>
      </c>
    </row>
    <row r="844">
      <c r="A844" s="2">
        <f>(Sheet1!C328)</f>
        <v>86313</v>
      </c>
    </row>
    <row r="845">
      <c r="A845" s="2">
        <f>(Sheet1!C393)</f>
        <v>86368</v>
      </c>
    </row>
    <row r="846">
      <c r="A846" s="2">
        <f>(Sheet1!C260)</f>
        <v>86513</v>
      </c>
    </row>
    <row r="847">
      <c r="A847" s="2">
        <f>(Sheet1!C965)</f>
        <v>87174</v>
      </c>
    </row>
    <row r="848">
      <c r="A848" s="2">
        <f>(Sheet1!C481)</f>
        <v>87183</v>
      </c>
    </row>
    <row r="849">
      <c r="A849" s="2">
        <f>(Sheet1!C512)</f>
        <v>87320</v>
      </c>
    </row>
    <row r="850">
      <c r="A850" s="2">
        <f>(Sheet1!C670)</f>
        <v>87399</v>
      </c>
    </row>
    <row r="851">
      <c r="A851" s="2">
        <f>(Sheet1!C802)</f>
        <v>87504</v>
      </c>
    </row>
    <row r="852">
      <c r="A852" s="2">
        <f>(Sheet1!C691)</f>
        <v>87817</v>
      </c>
    </row>
    <row r="853">
      <c r="A853" s="2">
        <f>(Sheet1!C918)</f>
        <v>88022</v>
      </c>
    </row>
    <row r="854">
      <c r="A854" s="2">
        <f>(Sheet1!C223)</f>
        <v>88410</v>
      </c>
    </row>
    <row r="855">
      <c r="A855" s="2">
        <f>(Sheet1!C106)</f>
        <v>88660</v>
      </c>
    </row>
    <row r="856">
      <c r="A856" s="2">
        <f>(Sheet1!C861)</f>
        <v>88825</v>
      </c>
    </row>
    <row r="857">
      <c r="A857" s="2">
        <f>(Sheet1!C540)</f>
        <v>88931</v>
      </c>
    </row>
    <row r="858">
      <c r="A858" s="2">
        <f>(Sheet1!C960)</f>
        <v>89156</v>
      </c>
    </row>
    <row r="859">
      <c r="A859" s="2">
        <f>(Sheet1!C261)</f>
        <v>89326</v>
      </c>
    </row>
    <row r="860">
      <c r="A860" s="2">
        <f>(Sheet1!C692)</f>
        <v>89514</v>
      </c>
    </row>
    <row r="861">
      <c r="A861" s="2">
        <f>(Sheet1!C35)</f>
        <v>89542</v>
      </c>
    </row>
    <row r="862">
      <c r="A862" s="2">
        <f>(Sheet1!C46)</f>
        <v>89542</v>
      </c>
    </row>
    <row r="863">
      <c r="A863" s="2">
        <f>(Sheet1!C54)</f>
        <v>89542</v>
      </c>
    </row>
    <row r="864">
      <c r="A864" s="2">
        <f>(Sheet1!C128)</f>
        <v>89542</v>
      </c>
    </row>
    <row r="865">
      <c r="A865" s="2">
        <f>(Sheet1!C177)</f>
        <v>89542</v>
      </c>
    </row>
    <row r="866">
      <c r="A866" s="2">
        <f>(Sheet1!C292)</f>
        <v>89542</v>
      </c>
    </row>
    <row r="867">
      <c r="A867" s="2">
        <f>(Sheet1!C330)</f>
        <v>89542</v>
      </c>
    </row>
    <row r="868">
      <c r="A868" s="2">
        <f>(Sheet1!C344)</f>
        <v>89542</v>
      </c>
    </row>
    <row r="869">
      <c r="A869" s="2">
        <f>(Sheet1!C396)</f>
        <v>89542</v>
      </c>
    </row>
    <row r="870">
      <c r="A870" s="2">
        <f>(Sheet1!C524)</f>
        <v>89542</v>
      </c>
    </row>
    <row r="871">
      <c r="A871" s="2">
        <f>(Sheet1!C561)</f>
        <v>89542</v>
      </c>
    </row>
    <row r="872">
      <c r="A872" s="2">
        <f>(Sheet1!C581)</f>
        <v>89542</v>
      </c>
    </row>
    <row r="873">
      <c r="A873" s="2">
        <f>(Sheet1!C634)</f>
        <v>89542</v>
      </c>
    </row>
    <row r="874">
      <c r="A874" s="2">
        <f>(Sheet1!C757)</f>
        <v>89542</v>
      </c>
    </row>
    <row r="875">
      <c r="A875" s="2">
        <f>(Sheet1!C860)</f>
        <v>89542</v>
      </c>
    </row>
    <row r="876">
      <c r="A876" s="2">
        <f>(Sheet1!C882)</f>
        <v>89542</v>
      </c>
    </row>
    <row r="877">
      <c r="A877" s="2">
        <f>(Sheet1!C975)</f>
        <v>89542</v>
      </c>
    </row>
    <row r="878">
      <c r="A878" s="2">
        <f>(Sheet1!C995)</f>
        <v>89542</v>
      </c>
    </row>
    <row r="879">
      <c r="A879" s="2">
        <f>(Sheet1!C7)</f>
        <v>90132</v>
      </c>
    </row>
    <row r="880">
      <c r="A880" s="2">
        <f>(Sheet1!C8)</f>
        <v>90132</v>
      </c>
    </row>
    <row r="881">
      <c r="A881" s="2">
        <f>(Sheet1!C184)</f>
        <v>90132</v>
      </c>
    </row>
    <row r="882">
      <c r="A882" s="2">
        <f>(Sheet1!C193)</f>
        <v>90132</v>
      </c>
    </row>
    <row r="883">
      <c r="A883" s="2">
        <f>(Sheet1!C305)</f>
        <v>90132</v>
      </c>
    </row>
    <row r="884">
      <c r="A884" s="2">
        <f>(Sheet1!C406)</f>
        <v>90132</v>
      </c>
    </row>
    <row r="885">
      <c r="A885" s="2">
        <f>(Sheet1!C588)</f>
        <v>90132</v>
      </c>
    </row>
    <row r="886">
      <c r="A886" s="2">
        <f>(Sheet1!C602)</f>
        <v>90132</v>
      </c>
    </row>
    <row r="887">
      <c r="A887" s="2">
        <f>(Sheet1!C603)</f>
        <v>90132</v>
      </c>
    </row>
    <row r="888">
      <c r="A888" s="2">
        <f>(Sheet1!C731)</f>
        <v>90132</v>
      </c>
    </row>
    <row r="889">
      <c r="A889" s="2">
        <f>(Sheet1!C920)</f>
        <v>90132</v>
      </c>
    </row>
    <row r="890">
      <c r="A890" s="2">
        <f>(Sheet1!C925)</f>
        <v>90132</v>
      </c>
    </row>
    <row r="891">
      <c r="A891" s="2">
        <f>(Sheet1!C941)</f>
        <v>90132</v>
      </c>
    </row>
    <row r="892">
      <c r="A892" s="2">
        <f>(Sheet1!C433)</f>
        <v>90159</v>
      </c>
    </row>
    <row r="893">
      <c r="A893" s="2">
        <f>(Sheet1!C518)</f>
        <v>90199</v>
      </c>
    </row>
    <row r="894">
      <c r="A894" s="2">
        <f>(Sheet1!C830)</f>
        <v>90492</v>
      </c>
    </row>
    <row r="895">
      <c r="A895" s="2">
        <f>(Sheet1!C110)</f>
        <v>90810</v>
      </c>
    </row>
    <row r="896">
      <c r="A896" s="2">
        <f>(Sheet1!C105)</f>
        <v>90825</v>
      </c>
    </row>
    <row r="897">
      <c r="A897" s="2">
        <f>(Sheet1!C780)</f>
        <v>91182</v>
      </c>
    </row>
    <row r="898">
      <c r="A898" s="2">
        <f>(Sheet1!C111)</f>
        <v>91184</v>
      </c>
    </row>
    <row r="899">
      <c r="A899" s="2">
        <f>(Sheet1!C62)</f>
        <v>91257</v>
      </c>
    </row>
    <row r="900">
      <c r="A900" s="2">
        <f>(Sheet1!C308)</f>
        <v>91359</v>
      </c>
    </row>
    <row r="901">
      <c r="A901" s="2">
        <f>(Sheet1!C426)</f>
        <v>91359</v>
      </c>
    </row>
    <row r="902">
      <c r="A902" s="2">
        <f>(Sheet1!C439)</f>
        <v>91359</v>
      </c>
    </row>
    <row r="903">
      <c r="A903" s="2">
        <f>(Sheet1!C445)</f>
        <v>91359</v>
      </c>
    </row>
    <row r="904">
      <c r="A904" s="2">
        <f>(Sheet1!C620)</f>
        <v>91359</v>
      </c>
    </row>
    <row r="905">
      <c r="A905" s="2">
        <f>(Sheet1!C676)</f>
        <v>91359</v>
      </c>
    </row>
    <row r="906">
      <c r="A906" s="2">
        <f>(Sheet1!C770)</f>
        <v>91359</v>
      </c>
    </row>
    <row r="907">
      <c r="A907" s="2">
        <f>(Sheet1!C786)</f>
        <v>91359</v>
      </c>
    </row>
    <row r="908">
      <c r="A908" s="2">
        <f>(Sheet1!C858)</f>
        <v>91359</v>
      </c>
    </row>
    <row r="909">
      <c r="A909" s="2">
        <f>(Sheet1!C970)</f>
        <v>91359</v>
      </c>
    </row>
    <row r="910">
      <c r="A910" s="2">
        <f>(Sheet1!C351)</f>
        <v>91508</v>
      </c>
    </row>
    <row r="911">
      <c r="A911" s="2">
        <f>(Sheet1!C567)</f>
        <v>91620</v>
      </c>
    </row>
    <row r="912">
      <c r="A912" s="2">
        <f>(Sheet1!C132)</f>
        <v>91820</v>
      </c>
    </row>
    <row r="913">
      <c r="A913" s="2">
        <f>(Sheet1!C57)</f>
        <v>91908</v>
      </c>
    </row>
    <row r="914">
      <c r="A914" s="2">
        <f>(Sheet1!C286)</f>
        <v>92631</v>
      </c>
    </row>
    <row r="915">
      <c r="A915" s="2">
        <f>(Sheet1!C550)</f>
        <v>92788</v>
      </c>
    </row>
    <row r="916">
      <c r="A916" s="2">
        <f>(Sheet1!C749)</f>
        <v>92826</v>
      </c>
    </row>
    <row r="917">
      <c r="A917" s="2">
        <f>(Sheet1!C237)</f>
        <v>92972</v>
      </c>
    </row>
    <row r="918">
      <c r="A918" s="2">
        <f>(Sheet1!C519)</f>
        <v>93032</v>
      </c>
    </row>
    <row r="919">
      <c r="A919" s="2">
        <f>(Sheet1!C977)</f>
        <v>93232</v>
      </c>
    </row>
    <row r="920">
      <c r="A920" s="2">
        <f>(Sheet1!C155)</f>
        <v>93265</v>
      </c>
    </row>
    <row r="921">
      <c r="A921" s="2">
        <f>(Sheet1!C807)</f>
        <v>93477</v>
      </c>
    </row>
    <row r="922">
      <c r="A922" s="2">
        <f>(Sheet1!C461)</f>
        <v>93709</v>
      </c>
    </row>
    <row r="923">
      <c r="A923" s="2">
        <f>(Sheet1!C413)</f>
        <v>93730</v>
      </c>
    </row>
    <row r="924">
      <c r="A924" s="2">
        <f>(Sheet1!C789)</f>
        <v>93834</v>
      </c>
    </row>
    <row r="925">
      <c r="A925" s="2">
        <f>(Sheet1!C297)</f>
        <v>93916</v>
      </c>
    </row>
    <row r="926">
      <c r="A926" s="2">
        <f>(Sheet1!C2)</f>
        <v>94024</v>
      </c>
    </row>
    <row r="927">
      <c r="A927" s="2">
        <f>(Sheet1!C12)</f>
        <v>94024</v>
      </c>
    </row>
    <row r="928">
      <c r="A928" s="2">
        <f>(Sheet1!C47)</f>
        <v>94024</v>
      </c>
    </row>
    <row r="929">
      <c r="A929" s="2">
        <f>(Sheet1!C88)</f>
        <v>94024</v>
      </c>
    </row>
    <row r="930">
      <c r="A930" s="2">
        <f>(Sheet1!C131)</f>
        <v>94024</v>
      </c>
    </row>
    <row r="931">
      <c r="A931" s="2">
        <f>(Sheet1!C138)</f>
        <v>94024</v>
      </c>
    </row>
    <row r="932">
      <c r="A932" s="2">
        <f>(Sheet1!C162)</f>
        <v>94024</v>
      </c>
    </row>
    <row r="933">
      <c r="A933" s="2">
        <f>(Sheet1!C180)</f>
        <v>94024</v>
      </c>
    </row>
    <row r="934">
      <c r="A934" s="2">
        <f>(Sheet1!C405)</f>
        <v>94024</v>
      </c>
    </row>
    <row r="935">
      <c r="A935" s="2">
        <f>(Sheet1!C480)</f>
        <v>94024</v>
      </c>
    </row>
    <row r="936">
      <c r="A936" s="2">
        <f>(Sheet1!C505)</f>
        <v>94024</v>
      </c>
    </row>
    <row r="937">
      <c r="A937" s="2">
        <f>(Sheet1!C526)</f>
        <v>94024</v>
      </c>
    </row>
    <row r="938">
      <c r="A938" s="2">
        <f>(Sheet1!C777)</f>
        <v>94024</v>
      </c>
    </row>
    <row r="939">
      <c r="A939" s="2">
        <f>(Sheet1!C801)</f>
        <v>94024</v>
      </c>
    </row>
    <row r="940">
      <c r="A940" s="2">
        <f>(Sheet1!C845)</f>
        <v>94024</v>
      </c>
    </row>
    <row r="941">
      <c r="A941" s="2">
        <f>(Sheet1!C240)</f>
        <v>94197</v>
      </c>
    </row>
    <row r="942">
      <c r="A942" s="2">
        <f>(Sheet1!C578)</f>
        <v>94197</v>
      </c>
    </row>
    <row r="943">
      <c r="A943" s="2">
        <f>(Sheet1!C768)</f>
        <v>94197</v>
      </c>
    </row>
    <row r="944">
      <c r="A944" s="2">
        <f>(Sheet1!C345)</f>
        <v>94382</v>
      </c>
    </row>
    <row r="945">
      <c r="A945" s="2">
        <f>(Sheet1!C234)</f>
        <v>94498</v>
      </c>
    </row>
    <row r="946">
      <c r="A946" s="2">
        <f>(Sheet1!C513)</f>
        <v>95060</v>
      </c>
    </row>
    <row r="947">
      <c r="A947" s="2">
        <f>(Sheet1!C90)</f>
        <v>95399</v>
      </c>
    </row>
    <row r="948">
      <c r="A948" s="2">
        <f>(Sheet1!C183)</f>
        <v>95399</v>
      </c>
    </row>
    <row r="949">
      <c r="A949" s="2">
        <f>(Sheet1!C194)</f>
        <v>95399</v>
      </c>
    </row>
    <row r="950">
      <c r="A950" s="2">
        <f>(Sheet1!C215)</f>
        <v>95399</v>
      </c>
    </row>
    <row r="951">
      <c r="A951" s="2">
        <f>(Sheet1!C233)</f>
        <v>95399</v>
      </c>
    </row>
    <row r="952">
      <c r="A952" s="2">
        <f>(Sheet1!C377)</f>
        <v>95399</v>
      </c>
    </row>
    <row r="953">
      <c r="A953" s="2">
        <f>(Sheet1!C466)</f>
        <v>95399</v>
      </c>
    </row>
    <row r="954">
      <c r="A954" s="2">
        <f>(Sheet1!C514)</f>
        <v>95399</v>
      </c>
    </row>
    <row r="955">
      <c r="A955" s="2">
        <f>(Sheet1!C527)</f>
        <v>95399</v>
      </c>
    </row>
    <row r="956">
      <c r="A956" s="2">
        <f>(Sheet1!C566)</f>
        <v>95399</v>
      </c>
    </row>
    <row r="957">
      <c r="A957" s="2">
        <f>(Sheet1!C815)</f>
        <v>95399</v>
      </c>
    </row>
    <row r="958">
      <c r="A958" s="2">
        <f>(Sheet1!C902)</f>
        <v>95399</v>
      </c>
    </row>
    <row r="959">
      <c r="A959" s="2">
        <f>(Sheet1!C940)</f>
        <v>95399</v>
      </c>
    </row>
    <row r="960">
      <c r="A960" s="2">
        <f>(Sheet1!C782)</f>
        <v>95695</v>
      </c>
    </row>
    <row r="961">
      <c r="A961" s="2">
        <f>(Sheet1!C160)</f>
        <v>95779</v>
      </c>
    </row>
    <row r="962">
      <c r="A962" s="2">
        <f>(Sheet1!C166)</f>
        <v>95825</v>
      </c>
    </row>
    <row r="963">
      <c r="A963" s="2">
        <f>(Sheet1!C158)</f>
        <v>95847</v>
      </c>
    </row>
    <row r="964">
      <c r="A964" s="2">
        <f>(Sheet1!C259)</f>
        <v>95924</v>
      </c>
    </row>
    <row r="965">
      <c r="A965" s="2">
        <f>(Sheet1!C77)</f>
        <v>96423</v>
      </c>
    </row>
    <row r="966">
      <c r="A966" s="2">
        <f>(Sheet1!C604)</f>
        <v>96436</v>
      </c>
    </row>
    <row r="967">
      <c r="A967" s="2">
        <f>(Sheet1!C761)</f>
        <v>96548</v>
      </c>
    </row>
    <row r="968">
      <c r="A968" s="2">
        <f>(Sheet1!C198)</f>
        <v>97100</v>
      </c>
    </row>
    <row r="969">
      <c r="A969" s="2">
        <f>(Sheet1!C409)</f>
        <v>97215</v>
      </c>
    </row>
    <row r="970">
      <c r="A970" s="2">
        <f>(Sheet1!C511)</f>
        <v>97390</v>
      </c>
    </row>
    <row r="971">
      <c r="A971" s="2">
        <f>(Sheet1!C9)</f>
        <v>97422</v>
      </c>
    </row>
    <row r="972">
      <c r="A972" s="2">
        <f>(Sheet1!C19)</f>
        <v>97422</v>
      </c>
    </row>
    <row r="973">
      <c r="A973" s="2">
        <f>(Sheet1!C37)</f>
        <v>97422</v>
      </c>
    </row>
    <row r="974">
      <c r="A974" s="2">
        <f>(Sheet1!C115)</f>
        <v>97422</v>
      </c>
    </row>
    <row r="975">
      <c r="A975" s="2">
        <f>(Sheet1!C165)</f>
        <v>97422</v>
      </c>
    </row>
    <row r="976">
      <c r="A976" s="2">
        <f>(Sheet1!C236)</f>
        <v>97422</v>
      </c>
    </row>
    <row r="977">
      <c r="A977" s="2">
        <f>(Sheet1!C289)</f>
        <v>97422</v>
      </c>
    </row>
    <row r="978">
      <c r="A978" s="2">
        <f>(Sheet1!C295)</f>
        <v>97422</v>
      </c>
    </row>
    <row r="979">
      <c r="A979" s="2">
        <f>(Sheet1!C337)</f>
        <v>97422</v>
      </c>
    </row>
    <row r="980">
      <c r="A980" s="2">
        <f>(Sheet1!C557)</f>
        <v>97422</v>
      </c>
    </row>
    <row r="981">
      <c r="A981" s="2">
        <f>(Sheet1!C579)</f>
        <v>97422</v>
      </c>
    </row>
    <row r="982">
      <c r="A982" s="2">
        <f>(Sheet1!C592)</f>
        <v>97422</v>
      </c>
    </row>
    <row r="983">
      <c r="A983" s="2">
        <f>(Sheet1!C640)</f>
        <v>97422</v>
      </c>
    </row>
    <row r="984">
      <c r="A984" s="2">
        <f>(Sheet1!C737)</f>
        <v>97422</v>
      </c>
    </row>
    <row r="985">
      <c r="A985" s="2">
        <f>(Sheet1!C988)</f>
        <v>97422</v>
      </c>
    </row>
    <row r="986">
      <c r="A986" s="2">
        <f>(Sheet1!C49)</f>
        <v>97674</v>
      </c>
    </row>
    <row r="987">
      <c r="A987" s="2">
        <f>(Sheet1!C225)</f>
        <v>98108</v>
      </c>
    </row>
    <row r="988">
      <c r="A988" s="2">
        <f>(Sheet1!C281)</f>
        <v>98207</v>
      </c>
    </row>
    <row r="989">
      <c r="A989" s="2">
        <f>(Sheet1!C4)</f>
        <v>98661</v>
      </c>
    </row>
    <row r="990">
      <c r="A990" s="2">
        <f>(Sheet1!C679)</f>
        <v>98676</v>
      </c>
    </row>
    <row r="991">
      <c r="A991" s="2">
        <f>(Sheet1!C934)</f>
        <v>98815</v>
      </c>
    </row>
    <row r="992">
      <c r="A992" s="2">
        <f>(Sheet1!C917)</f>
        <v>98849</v>
      </c>
    </row>
    <row r="993">
      <c r="A993" s="2">
        <f>(Sheet1!C747)</f>
        <v>98966</v>
      </c>
    </row>
    <row r="994">
      <c r="A994" s="2">
        <f>(Sheet1!C741)</f>
        <v>99041</v>
      </c>
    </row>
    <row r="995">
      <c r="A995" s="2">
        <f>(Sheet1!C217)</f>
        <v>99341</v>
      </c>
    </row>
    <row r="996">
      <c r="A996" s="2">
        <f>(Sheet1!C961)</f>
        <v>99387</v>
      </c>
    </row>
    <row r="997">
      <c r="A997" s="2">
        <f>(Sheet1!C627)</f>
        <v>99520</v>
      </c>
    </row>
    <row r="998">
      <c r="A998" s="2">
        <f>(Sheet1!C903)</f>
        <v>99758</v>
      </c>
    </row>
    <row r="999">
      <c r="A999" s="2">
        <f>(Sheet1!C554)</f>
        <v>99772</v>
      </c>
    </row>
    <row r="1000">
      <c r="A1000" s="2">
        <f>(Sheet1!C209)</f>
        <v>99896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>(Sheet3!A1)</f>
        <v>10002</v>
      </c>
      <c r="B1" s="2">
        <f>(Sheet2!A1)</f>
        <v>10528</v>
      </c>
      <c r="C1" s="2">
        <f t="shared" ref="C1:C1000" si="1">MINUS(B1,A1)</f>
        <v>526</v>
      </c>
      <c r="D1" s="2">
        <f t="shared" ref="D1:D1000" si="2">ABS(C1)</f>
        <v>526</v>
      </c>
      <c r="E1" s="2">
        <f>SUM(D1:D1000)</f>
        <v>2066446</v>
      </c>
      <c r="F1" s="2">
        <f t="shared" ref="F1:F1000" si="3">COUNTIF(B:B, A1)</f>
        <v>0</v>
      </c>
      <c r="G1" s="2">
        <f t="shared" ref="G1:G1000" si="4">MULTIPLY(A1,F1)</f>
        <v>0</v>
      </c>
      <c r="H1" s="2">
        <f>SUM(G1:G1000)</f>
        <v>24931009</v>
      </c>
    </row>
    <row r="2">
      <c r="A2" s="2">
        <f>(Sheet3!A2)</f>
        <v>10006</v>
      </c>
      <c r="B2" s="2">
        <f>(Sheet2!A2)</f>
        <v>10686</v>
      </c>
      <c r="C2" s="2">
        <f t="shared" si="1"/>
        <v>680</v>
      </c>
      <c r="D2" s="2">
        <f t="shared" si="2"/>
        <v>680</v>
      </c>
      <c r="F2" s="2">
        <f t="shared" si="3"/>
        <v>0</v>
      </c>
      <c r="G2" s="2">
        <f t="shared" si="4"/>
        <v>0</v>
      </c>
    </row>
    <row r="3">
      <c r="A3" s="2">
        <f>(Sheet3!A3)</f>
        <v>10246</v>
      </c>
      <c r="B3" s="2">
        <f>(Sheet2!A3)</f>
        <v>10753</v>
      </c>
      <c r="C3" s="2">
        <f t="shared" si="1"/>
        <v>507</v>
      </c>
      <c r="D3" s="2">
        <f t="shared" si="2"/>
        <v>507</v>
      </c>
      <c r="F3" s="2">
        <f t="shared" si="3"/>
        <v>0</v>
      </c>
      <c r="G3" s="2">
        <f t="shared" si="4"/>
        <v>0</v>
      </c>
    </row>
    <row r="4">
      <c r="A4" s="2">
        <f>(Sheet3!A4)</f>
        <v>10254</v>
      </c>
      <c r="B4" s="2">
        <f>(Sheet2!A4)</f>
        <v>10836</v>
      </c>
      <c r="C4" s="2">
        <f t="shared" si="1"/>
        <v>582</v>
      </c>
      <c r="D4" s="2">
        <f t="shared" si="2"/>
        <v>582</v>
      </c>
      <c r="F4" s="2">
        <f t="shared" si="3"/>
        <v>0</v>
      </c>
      <c r="G4" s="2">
        <f t="shared" si="4"/>
        <v>0</v>
      </c>
    </row>
    <row r="5">
      <c r="A5" s="2">
        <f>(Sheet3!A5)</f>
        <v>10272</v>
      </c>
      <c r="B5" s="2">
        <f>(Sheet2!A5)</f>
        <v>11156</v>
      </c>
      <c r="C5" s="2">
        <f t="shared" si="1"/>
        <v>884</v>
      </c>
      <c r="D5" s="2">
        <f t="shared" si="2"/>
        <v>884</v>
      </c>
      <c r="F5" s="2">
        <f t="shared" si="3"/>
        <v>0</v>
      </c>
      <c r="G5" s="2">
        <f t="shared" si="4"/>
        <v>0</v>
      </c>
    </row>
    <row r="6">
      <c r="A6" s="2">
        <f>(Sheet3!A6)</f>
        <v>10335</v>
      </c>
      <c r="B6" s="2">
        <f>(Sheet2!A6)</f>
        <v>11497</v>
      </c>
      <c r="C6" s="2">
        <f t="shared" si="1"/>
        <v>1162</v>
      </c>
      <c r="D6" s="2">
        <f t="shared" si="2"/>
        <v>1162</v>
      </c>
      <c r="F6" s="2">
        <f t="shared" si="3"/>
        <v>0</v>
      </c>
      <c r="G6" s="2">
        <f t="shared" si="4"/>
        <v>0</v>
      </c>
    </row>
    <row r="7">
      <c r="A7" s="2">
        <f>(Sheet3!A7)</f>
        <v>10405</v>
      </c>
      <c r="B7" s="2">
        <f>(Sheet2!A7)</f>
        <v>11603</v>
      </c>
      <c r="C7" s="2">
        <f t="shared" si="1"/>
        <v>1198</v>
      </c>
      <c r="D7" s="2">
        <f t="shared" si="2"/>
        <v>1198</v>
      </c>
      <c r="F7" s="2">
        <f t="shared" si="3"/>
        <v>0</v>
      </c>
      <c r="G7" s="2">
        <f t="shared" si="4"/>
        <v>0</v>
      </c>
    </row>
    <row r="8">
      <c r="A8" s="2">
        <f>(Sheet3!A8)</f>
        <v>10622</v>
      </c>
      <c r="B8" s="2">
        <f>(Sheet2!A8)</f>
        <v>11765</v>
      </c>
      <c r="C8" s="2">
        <f t="shared" si="1"/>
        <v>1143</v>
      </c>
      <c r="D8" s="2">
        <f t="shared" si="2"/>
        <v>1143</v>
      </c>
      <c r="F8" s="2">
        <f t="shared" si="3"/>
        <v>0</v>
      </c>
      <c r="G8" s="2">
        <f t="shared" si="4"/>
        <v>0</v>
      </c>
    </row>
    <row r="9">
      <c r="A9" s="2">
        <f>(Sheet3!A9)</f>
        <v>10703</v>
      </c>
      <c r="B9" s="2">
        <f>(Sheet2!A9)</f>
        <v>12273</v>
      </c>
      <c r="C9" s="2">
        <f t="shared" si="1"/>
        <v>1570</v>
      </c>
      <c r="D9" s="2">
        <f t="shared" si="2"/>
        <v>1570</v>
      </c>
      <c r="F9" s="2">
        <f t="shared" si="3"/>
        <v>0</v>
      </c>
      <c r="G9" s="2">
        <f t="shared" si="4"/>
        <v>0</v>
      </c>
    </row>
    <row r="10">
      <c r="A10" s="2">
        <f>(Sheet3!A10)</f>
        <v>10739</v>
      </c>
      <c r="B10" s="2">
        <f>(Sheet2!A10)</f>
        <v>12534</v>
      </c>
      <c r="C10" s="2">
        <f t="shared" si="1"/>
        <v>1795</v>
      </c>
      <c r="D10" s="2">
        <f t="shared" si="2"/>
        <v>1795</v>
      </c>
      <c r="F10" s="2">
        <f t="shared" si="3"/>
        <v>0</v>
      </c>
      <c r="G10" s="2">
        <f t="shared" si="4"/>
        <v>0</v>
      </c>
    </row>
    <row r="11">
      <c r="A11" s="2">
        <f>(Sheet3!A11)</f>
        <v>10776</v>
      </c>
      <c r="B11" s="2">
        <f>(Sheet2!A11)</f>
        <v>12805</v>
      </c>
      <c r="C11" s="2">
        <f t="shared" si="1"/>
        <v>2029</v>
      </c>
      <c r="D11" s="2">
        <f t="shared" si="2"/>
        <v>2029</v>
      </c>
      <c r="F11" s="2">
        <f t="shared" si="3"/>
        <v>0</v>
      </c>
      <c r="G11" s="2">
        <f t="shared" si="4"/>
        <v>0</v>
      </c>
    </row>
    <row r="12">
      <c r="A12" s="2">
        <f>(Sheet3!A12)</f>
        <v>10787</v>
      </c>
      <c r="B12" s="2">
        <f>(Sheet2!A12)</f>
        <v>12887</v>
      </c>
      <c r="C12" s="2">
        <f t="shared" si="1"/>
        <v>2100</v>
      </c>
      <c r="D12" s="2">
        <f t="shared" si="2"/>
        <v>2100</v>
      </c>
      <c r="F12" s="2">
        <f t="shared" si="3"/>
        <v>0</v>
      </c>
      <c r="G12" s="2">
        <f t="shared" si="4"/>
        <v>0</v>
      </c>
    </row>
    <row r="13">
      <c r="A13" s="2">
        <f>(Sheet3!A13)</f>
        <v>10894</v>
      </c>
      <c r="B13" s="2">
        <f>(Sheet2!A13)</f>
        <v>13084</v>
      </c>
      <c r="C13" s="2">
        <f t="shared" si="1"/>
        <v>2190</v>
      </c>
      <c r="D13" s="2">
        <f t="shared" si="2"/>
        <v>2190</v>
      </c>
      <c r="F13" s="2">
        <f t="shared" si="3"/>
        <v>0</v>
      </c>
      <c r="G13" s="2">
        <f t="shared" si="4"/>
        <v>0</v>
      </c>
    </row>
    <row r="14">
      <c r="A14" s="2">
        <f>(Sheet3!A14)</f>
        <v>10925</v>
      </c>
      <c r="B14" s="2">
        <f>(Sheet2!A14)</f>
        <v>13137</v>
      </c>
      <c r="C14" s="2">
        <f t="shared" si="1"/>
        <v>2212</v>
      </c>
      <c r="D14" s="2">
        <f t="shared" si="2"/>
        <v>2212</v>
      </c>
      <c r="F14" s="2">
        <f t="shared" si="3"/>
        <v>0</v>
      </c>
      <c r="G14" s="2">
        <f t="shared" si="4"/>
        <v>0</v>
      </c>
    </row>
    <row r="15">
      <c r="A15" s="2">
        <f>(Sheet3!A15)</f>
        <v>11126</v>
      </c>
      <c r="B15" s="2">
        <f>(Sheet2!A15)</f>
        <v>13159</v>
      </c>
      <c r="C15" s="2">
        <f t="shared" si="1"/>
        <v>2033</v>
      </c>
      <c r="D15" s="2">
        <f t="shared" si="2"/>
        <v>2033</v>
      </c>
      <c r="F15" s="2">
        <f t="shared" si="3"/>
        <v>0</v>
      </c>
      <c r="G15" s="2">
        <f t="shared" si="4"/>
        <v>0</v>
      </c>
    </row>
    <row r="16">
      <c r="A16" s="2">
        <f>(Sheet3!A16)</f>
        <v>11146</v>
      </c>
      <c r="B16" s="2">
        <f>(Sheet2!A16)</f>
        <v>13284</v>
      </c>
      <c r="C16" s="2">
        <f t="shared" si="1"/>
        <v>2138</v>
      </c>
      <c r="D16" s="2">
        <f t="shared" si="2"/>
        <v>2138</v>
      </c>
      <c r="F16" s="2">
        <f t="shared" si="3"/>
        <v>0</v>
      </c>
      <c r="G16" s="2">
        <f t="shared" si="4"/>
        <v>0</v>
      </c>
    </row>
    <row r="17">
      <c r="A17" s="2">
        <f>(Sheet3!A17)</f>
        <v>11274</v>
      </c>
      <c r="B17" s="2">
        <f>(Sheet2!A17)</f>
        <v>13284</v>
      </c>
      <c r="C17" s="2">
        <f t="shared" si="1"/>
        <v>2010</v>
      </c>
      <c r="D17" s="2">
        <f t="shared" si="2"/>
        <v>2010</v>
      </c>
      <c r="F17" s="2">
        <f t="shared" si="3"/>
        <v>0</v>
      </c>
      <c r="G17" s="2">
        <f t="shared" si="4"/>
        <v>0</v>
      </c>
    </row>
    <row r="18">
      <c r="A18" s="2">
        <f>(Sheet3!A18)</f>
        <v>11290</v>
      </c>
      <c r="B18" s="2">
        <f>(Sheet2!A18)</f>
        <v>13284</v>
      </c>
      <c r="C18" s="2">
        <f t="shared" si="1"/>
        <v>1994</v>
      </c>
      <c r="D18" s="2">
        <f t="shared" si="2"/>
        <v>1994</v>
      </c>
      <c r="F18" s="2">
        <f t="shared" si="3"/>
        <v>0</v>
      </c>
      <c r="G18" s="2">
        <f t="shared" si="4"/>
        <v>0</v>
      </c>
    </row>
    <row r="19">
      <c r="A19" s="2">
        <f>(Sheet3!A19)</f>
        <v>11378</v>
      </c>
      <c r="B19" s="2">
        <f>(Sheet2!A19)</f>
        <v>13284</v>
      </c>
      <c r="C19" s="2">
        <f t="shared" si="1"/>
        <v>1906</v>
      </c>
      <c r="D19" s="2">
        <f t="shared" si="2"/>
        <v>1906</v>
      </c>
      <c r="F19" s="2">
        <f t="shared" si="3"/>
        <v>0</v>
      </c>
      <c r="G19" s="2">
        <f t="shared" si="4"/>
        <v>0</v>
      </c>
    </row>
    <row r="20">
      <c r="A20" s="2">
        <f>(Sheet3!A20)</f>
        <v>11530</v>
      </c>
      <c r="B20" s="2">
        <f>(Sheet2!A20)</f>
        <v>13284</v>
      </c>
      <c r="C20" s="2">
        <f t="shared" si="1"/>
        <v>1754</v>
      </c>
      <c r="D20" s="2">
        <f t="shared" si="2"/>
        <v>1754</v>
      </c>
      <c r="F20" s="2">
        <f t="shared" si="3"/>
        <v>0</v>
      </c>
      <c r="G20" s="2">
        <f t="shared" si="4"/>
        <v>0</v>
      </c>
    </row>
    <row r="21">
      <c r="A21" s="2">
        <f>(Sheet3!A21)</f>
        <v>11615</v>
      </c>
      <c r="B21" s="2">
        <f>(Sheet2!A21)</f>
        <v>13284</v>
      </c>
      <c r="C21" s="2">
        <f t="shared" si="1"/>
        <v>1669</v>
      </c>
      <c r="D21" s="2">
        <f t="shared" si="2"/>
        <v>1669</v>
      </c>
      <c r="F21" s="2">
        <f t="shared" si="3"/>
        <v>0</v>
      </c>
      <c r="G21" s="2">
        <f t="shared" si="4"/>
        <v>0</v>
      </c>
    </row>
    <row r="22">
      <c r="A22" s="2">
        <f>(Sheet3!A22)</f>
        <v>11632</v>
      </c>
      <c r="B22" s="2">
        <f>(Sheet2!A22)</f>
        <v>13284</v>
      </c>
      <c r="C22" s="2">
        <f t="shared" si="1"/>
        <v>1652</v>
      </c>
      <c r="D22" s="2">
        <f t="shared" si="2"/>
        <v>1652</v>
      </c>
      <c r="F22" s="2">
        <f t="shared" si="3"/>
        <v>0</v>
      </c>
      <c r="G22" s="2">
        <f t="shared" si="4"/>
        <v>0</v>
      </c>
    </row>
    <row r="23">
      <c r="A23" s="2">
        <f>(Sheet3!A23)</f>
        <v>11803</v>
      </c>
      <c r="B23" s="2">
        <f>(Sheet2!A23)</f>
        <v>13284</v>
      </c>
      <c r="C23" s="2">
        <f t="shared" si="1"/>
        <v>1481</v>
      </c>
      <c r="D23" s="2">
        <f t="shared" si="2"/>
        <v>1481</v>
      </c>
      <c r="F23" s="2">
        <f t="shared" si="3"/>
        <v>0</v>
      </c>
      <c r="G23" s="2">
        <f t="shared" si="4"/>
        <v>0</v>
      </c>
    </row>
    <row r="24">
      <c r="A24" s="2">
        <f>(Sheet3!A24)</f>
        <v>11939</v>
      </c>
      <c r="B24" s="2">
        <f>(Sheet2!A24)</f>
        <v>13284</v>
      </c>
      <c r="C24" s="2">
        <f t="shared" si="1"/>
        <v>1345</v>
      </c>
      <c r="D24" s="2">
        <f t="shared" si="2"/>
        <v>1345</v>
      </c>
      <c r="F24" s="2">
        <f t="shared" si="3"/>
        <v>0</v>
      </c>
      <c r="G24" s="2">
        <f t="shared" si="4"/>
        <v>0</v>
      </c>
    </row>
    <row r="25">
      <c r="A25" s="2">
        <f>(Sheet3!A25)</f>
        <v>12016</v>
      </c>
      <c r="B25" s="2">
        <f>(Sheet2!A25)</f>
        <v>13284</v>
      </c>
      <c r="C25" s="2">
        <f t="shared" si="1"/>
        <v>1268</v>
      </c>
      <c r="D25" s="2">
        <f t="shared" si="2"/>
        <v>1268</v>
      </c>
      <c r="F25" s="2">
        <f t="shared" si="3"/>
        <v>0</v>
      </c>
      <c r="G25" s="2">
        <f t="shared" si="4"/>
        <v>0</v>
      </c>
    </row>
    <row r="26">
      <c r="A26" s="2">
        <f>(Sheet3!A26)</f>
        <v>12025</v>
      </c>
      <c r="B26" s="2">
        <f>(Sheet2!A26)</f>
        <v>13284</v>
      </c>
      <c r="C26" s="2">
        <f t="shared" si="1"/>
        <v>1259</v>
      </c>
      <c r="D26" s="2">
        <f t="shared" si="2"/>
        <v>1259</v>
      </c>
      <c r="F26" s="2">
        <f t="shared" si="3"/>
        <v>0</v>
      </c>
      <c r="G26" s="2">
        <f t="shared" si="4"/>
        <v>0</v>
      </c>
    </row>
    <row r="27">
      <c r="A27" s="2">
        <f>(Sheet3!A27)</f>
        <v>12263</v>
      </c>
      <c r="B27" s="2">
        <f>(Sheet2!A27)</f>
        <v>13284</v>
      </c>
      <c r="C27" s="2">
        <f t="shared" si="1"/>
        <v>1021</v>
      </c>
      <c r="D27" s="2">
        <f t="shared" si="2"/>
        <v>1021</v>
      </c>
      <c r="F27" s="2">
        <f t="shared" si="3"/>
        <v>0</v>
      </c>
      <c r="G27" s="2">
        <f t="shared" si="4"/>
        <v>0</v>
      </c>
    </row>
    <row r="28">
      <c r="A28" s="2">
        <f>(Sheet3!A28)</f>
        <v>12281</v>
      </c>
      <c r="B28" s="2">
        <f>(Sheet2!A28)</f>
        <v>13284</v>
      </c>
      <c r="C28" s="2">
        <f t="shared" si="1"/>
        <v>1003</v>
      </c>
      <c r="D28" s="2">
        <f t="shared" si="2"/>
        <v>1003</v>
      </c>
      <c r="F28" s="2">
        <f t="shared" si="3"/>
        <v>0</v>
      </c>
      <c r="G28" s="2">
        <f t="shared" si="4"/>
        <v>0</v>
      </c>
    </row>
    <row r="29">
      <c r="A29" s="2">
        <f>(Sheet3!A29)</f>
        <v>12297</v>
      </c>
      <c r="B29" s="2">
        <f>(Sheet2!A29)</f>
        <v>13284</v>
      </c>
      <c r="C29" s="2">
        <f t="shared" si="1"/>
        <v>987</v>
      </c>
      <c r="D29" s="2">
        <f t="shared" si="2"/>
        <v>987</v>
      </c>
      <c r="F29" s="2">
        <f t="shared" si="3"/>
        <v>0</v>
      </c>
      <c r="G29" s="2">
        <f t="shared" si="4"/>
        <v>0</v>
      </c>
    </row>
    <row r="30">
      <c r="A30" s="2">
        <f>(Sheet3!A30)</f>
        <v>12305</v>
      </c>
      <c r="B30" s="2">
        <f>(Sheet2!A30)</f>
        <v>13284</v>
      </c>
      <c r="C30" s="2">
        <f t="shared" si="1"/>
        <v>979</v>
      </c>
      <c r="D30" s="2">
        <f t="shared" si="2"/>
        <v>979</v>
      </c>
      <c r="F30" s="2">
        <f t="shared" si="3"/>
        <v>0</v>
      </c>
      <c r="G30" s="2">
        <f t="shared" si="4"/>
        <v>0</v>
      </c>
    </row>
    <row r="31">
      <c r="A31" s="2">
        <f>(Sheet3!A31)</f>
        <v>12361</v>
      </c>
      <c r="B31" s="2">
        <f>(Sheet2!A31)</f>
        <v>13284</v>
      </c>
      <c r="C31" s="2">
        <f t="shared" si="1"/>
        <v>923</v>
      </c>
      <c r="D31" s="2">
        <f t="shared" si="2"/>
        <v>923</v>
      </c>
      <c r="F31" s="2">
        <f t="shared" si="3"/>
        <v>0</v>
      </c>
      <c r="G31" s="2">
        <f t="shared" si="4"/>
        <v>0</v>
      </c>
    </row>
    <row r="32">
      <c r="A32" s="2">
        <f>(Sheet3!A32)</f>
        <v>12507</v>
      </c>
      <c r="B32" s="2">
        <f>(Sheet2!A32)</f>
        <v>13284</v>
      </c>
      <c r="C32" s="2">
        <f t="shared" si="1"/>
        <v>777</v>
      </c>
      <c r="D32" s="2">
        <f t="shared" si="2"/>
        <v>777</v>
      </c>
      <c r="F32" s="2">
        <f t="shared" si="3"/>
        <v>0</v>
      </c>
      <c r="G32" s="2">
        <f t="shared" si="4"/>
        <v>0</v>
      </c>
    </row>
    <row r="33">
      <c r="A33" s="2">
        <f>(Sheet3!A33)</f>
        <v>12545</v>
      </c>
      <c r="B33" s="2">
        <f>(Sheet2!A33)</f>
        <v>13284</v>
      </c>
      <c r="C33" s="2">
        <f t="shared" si="1"/>
        <v>739</v>
      </c>
      <c r="D33" s="2">
        <f t="shared" si="2"/>
        <v>739</v>
      </c>
      <c r="F33" s="2">
        <f t="shared" si="3"/>
        <v>0</v>
      </c>
      <c r="G33" s="2">
        <f t="shared" si="4"/>
        <v>0</v>
      </c>
    </row>
    <row r="34">
      <c r="A34" s="2">
        <f>(Sheet3!A34)</f>
        <v>12569</v>
      </c>
      <c r="B34" s="2">
        <f>(Sheet2!A34)</f>
        <v>13284</v>
      </c>
      <c r="C34" s="2">
        <f t="shared" si="1"/>
        <v>715</v>
      </c>
      <c r="D34" s="2">
        <f t="shared" si="2"/>
        <v>715</v>
      </c>
      <c r="F34" s="2">
        <f t="shared" si="3"/>
        <v>0</v>
      </c>
      <c r="G34" s="2">
        <f t="shared" si="4"/>
        <v>0</v>
      </c>
    </row>
    <row r="35">
      <c r="A35" s="2">
        <f>(Sheet3!A35)</f>
        <v>12662</v>
      </c>
      <c r="B35" s="2">
        <f>(Sheet2!A35)</f>
        <v>13325</v>
      </c>
      <c r="C35" s="2">
        <f t="shared" si="1"/>
        <v>663</v>
      </c>
      <c r="D35" s="2">
        <f t="shared" si="2"/>
        <v>663</v>
      </c>
      <c r="F35" s="2">
        <f t="shared" si="3"/>
        <v>0</v>
      </c>
      <c r="G35" s="2">
        <f t="shared" si="4"/>
        <v>0</v>
      </c>
    </row>
    <row r="36">
      <c r="A36" s="2">
        <f>(Sheet3!A36)</f>
        <v>12882</v>
      </c>
      <c r="B36" s="2">
        <f>(Sheet2!A36)</f>
        <v>13431</v>
      </c>
      <c r="C36" s="2">
        <f t="shared" si="1"/>
        <v>549</v>
      </c>
      <c r="D36" s="2">
        <f t="shared" si="2"/>
        <v>549</v>
      </c>
      <c r="F36" s="2">
        <f t="shared" si="3"/>
        <v>0</v>
      </c>
      <c r="G36" s="2">
        <f t="shared" si="4"/>
        <v>0</v>
      </c>
    </row>
    <row r="37">
      <c r="A37" s="2">
        <f>(Sheet3!A37)</f>
        <v>12950</v>
      </c>
      <c r="B37" s="2">
        <f>(Sheet2!A37)</f>
        <v>13431</v>
      </c>
      <c r="C37" s="2">
        <f t="shared" si="1"/>
        <v>481</v>
      </c>
      <c r="D37" s="2">
        <f t="shared" si="2"/>
        <v>481</v>
      </c>
      <c r="F37" s="2">
        <f t="shared" si="3"/>
        <v>0</v>
      </c>
      <c r="G37" s="2">
        <f t="shared" si="4"/>
        <v>0</v>
      </c>
    </row>
    <row r="38">
      <c r="A38" s="2">
        <f>(Sheet3!A38)</f>
        <v>13044</v>
      </c>
      <c r="B38" s="2">
        <f>(Sheet2!A38)</f>
        <v>13431</v>
      </c>
      <c r="C38" s="2">
        <f t="shared" si="1"/>
        <v>387</v>
      </c>
      <c r="D38" s="2">
        <f t="shared" si="2"/>
        <v>387</v>
      </c>
      <c r="F38" s="2">
        <f t="shared" si="3"/>
        <v>0</v>
      </c>
      <c r="G38" s="2">
        <f t="shared" si="4"/>
        <v>0</v>
      </c>
    </row>
    <row r="39">
      <c r="A39" s="2">
        <f>(Sheet3!A39)</f>
        <v>13180</v>
      </c>
      <c r="B39" s="2">
        <f>(Sheet2!A39)</f>
        <v>13431</v>
      </c>
      <c r="C39" s="2">
        <f t="shared" si="1"/>
        <v>251</v>
      </c>
      <c r="D39" s="2">
        <f t="shared" si="2"/>
        <v>251</v>
      </c>
      <c r="F39" s="2">
        <f t="shared" si="3"/>
        <v>0</v>
      </c>
      <c r="G39" s="2">
        <f t="shared" si="4"/>
        <v>0</v>
      </c>
    </row>
    <row r="40">
      <c r="A40" s="2">
        <f>(Sheet3!A40)</f>
        <v>13284</v>
      </c>
      <c r="B40" s="2">
        <f>(Sheet2!A40)</f>
        <v>13431</v>
      </c>
      <c r="C40" s="2">
        <f t="shared" si="1"/>
        <v>147</v>
      </c>
      <c r="D40" s="2">
        <f t="shared" si="2"/>
        <v>147</v>
      </c>
      <c r="F40" s="2">
        <f t="shared" si="3"/>
        <v>19</v>
      </c>
      <c r="G40" s="2">
        <f t="shared" si="4"/>
        <v>252396</v>
      </c>
    </row>
    <row r="41">
      <c r="A41" s="2">
        <f>(Sheet3!A41)</f>
        <v>13302</v>
      </c>
      <c r="B41" s="2">
        <f>(Sheet2!A41)</f>
        <v>13431</v>
      </c>
      <c r="C41" s="2">
        <f t="shared" si="1"/>
        <v>129</v>
      </c>
      <c r="D41" s="2">
        <f t="shared" si="2"/>
        <v>129</v>
      </c>
      <c r="F41" s="2">
        <f t="shared" si="3"/>
        <v>0</v>
      </c>
      <c r="G41" s="2">
        <f t="shared" si="4"/>
        <v>0</v>
      </c>
    </row>
    <row r="42">
      <c r="A42" s="2">
        <f>(Sheet3!A42)</f>
        <v>13431</v>
      </c>
      <c r="B42" s="2">
        <f>(Sheet2!A42)</f>
        <v>13431</v>
      </c>
      <c r="C42" s="2">
        <f t="shared" si="1"/>
        <v>0</v>
      </c>
      <c r="D42" s="2">
        <f t="shared" si="2"/>
        <v>0</v>
      </c>
      <c r="F42" s="2">
        <f t="shared" si="3"/>
        <v>14</v>
      </c>
      <c r="G42" s="2">
        <f t="shared" si="4"/>
        <v>188034</v>
      </c>
    </row>
    <row r="43">
      <c r="A43" s="2">
        <f>(Sheet3!A43)</f>
        <v>13474</v>
      </c>
      <c r="B43" s="2">
        <f>(Sheet2!A43)</f>
        <v>13431</v>
      </c>
      <c r="C43" s="2">
        <f t="shared" si="1"/>
        <v>-43</v>
      </c>
      <c r="D43" s="2">
        <f t="shared" si="2"/>
        <v>43</v>
      </c>
      <c r="F43" s="2">
        <f t="shared" si="3"/>
        <v>0</v>
      </c>
      <c r="G43" s="2">
        <f t="shared" si="4"/>
        <v>0</v>
      </c>
    </row>
    <row r="44">
      <c r="A44" s="2">
        <f>(Sheet3!A44)</f>
        <v>13543</v>
      </c>
      <c r="B44" s="2">
        <f>(Sheet2!A44)</f>
        <v>13431</v>
      </c>
      <c r="C44" s="2">
        <f t="shared" si="1"/>
        <v>-112</v>
      </c>
      <c r="D44" s="2">
        <f t="shared" si="2"/>
        <v>112</v>
      </c>
      <c r="F44" s="2">
        <f t="shared" si="3"/>
        <v>0</v>
      </c>
      <c r="G44" s="2">
        <f t="shared" si="4"/>
        <v>0</v>
      </c>
    </row>
    <row r="45">
      <c r="A45" s="2">
        <f>(Sheet3!A45)</f>
        <v>13575</v>
      </c>
      <c r="B45" s="2">
        <f>(Sheet2!A45)</f>
        <v>13431</v>
      </c>
      <c r="C45" s="2">
        <f t="shared" si="1"/>
        <v>-144</v>
      </c>
      <c r="D45" s="2">
        <f t="shared" si="2"/>
        <v>144</v>
      </c>
      <c r="F45" s="2">
        <f t="shared" si="3"/>
        <v>19</v>
      </c>
      <c r="G45" s="2">
        <f t="shared" si="4"/>
        <v>257925</v>
      </c>
    </row>
    <row r="46">
      <c r="A46" s="2">
        <f>(Sheet3!A46)</f>
        <v>13663</v>
      </c>
      <c r="B46" s="2">
        <f>(Sheet2!A46)</f>
        <v>13431</v>
      </c>
      <c r="C46" s="2">
        <f t="shared" si="1"/>
        <v>-232</v>
      </c>
      <c r="D46" s="2">
        <f t="shared" si="2"/>
        <v>232</v>
      </c>
      <c r="F46" s="2">
        <f t="shared" si="3"/>
        <v>0</v>
      </c>
      <c r="G46" s="2">
        <f t="shared" si="4"/>
        <v>0</v>
      </c>
    </row>
    <row r="47">
      <c r="A47" s="2">
        <f>(Sheet3!A47)</f>
        <v>13731</v>
      </c>
      <c r="B47" s="2">
        <f>(Sheet2!A47)</f>
        <v>13431</v>
      </c>
      <c r="C47" s="2">
        <f t="shared" si="1"/>
        <v>-300</v>
      </c>
      <c r="D47" s="2">
        <f t="shared" si="2"/>
        <v>300</v>
      </c>
      <c r="F47" s="2">
        <f t="shared" si="3"/>
        <v>0</v>
      </c>
      <c r="G47" s="2">
        <f t="shared" si="4"/>
        <v>0</v>
      </c>
    </row>
    <row r="48">
      <c r="A48" s="2">
        <f>(Sheet3!A48)</f>
        <v>13910</v>
      </c>
      <c r="B48" s="2">
        <f>(Sheet2!A48)</f>
        <v>13431</v>
      </c>
      <c r="C48" s="2">
        <f t="shared" si="1"/>
        <v>-479</v>
      </c>
      <c r="D48" s="2">
        <f t="shared" si="2"/>
        <v>479</v>
      </c>
      <c r="F48" s="2">
        <f t="shared" si="3"/>
        <v>0</v>
      </c>
      <c r="G48" s="2">
        <f t="shared" si="4"/>
        <v>0</v>
      </c>
    </row>
    <row r="49">
      <c r="A49" s="2">
        <f>(Sheet3!A49)</f>
        <v>13925</v>
      </c>
      <c r="B49" s="2">
        <f>(Sheet2!A49)</f>
        <v>13431</v>
      </c>
      <c r="C49" s="2">
        <f t="shared" si="1"/>
        <v>-494</v>
      </c>
      <c r="D49" s="2">
        <f t="shared" si="2"/>
        <v>494</v>
      </c>
      <c r="F49" s="2">
        <f t="shared" si="3"/>
        <v>0</v>
      </c>
      <c r="G49" s="2">
        <f t="shared" si="4"/>
        <v>0</v>
      </c>
    </row>
    <row r="50">
      <c r="A50" s="2">
        <f>(Sheet3!A50)</f>
        <v>13953</v>
      </c>
      <c r="B50" s="2">
        <f>(Sheet2!A50)</f>
        <v>13575</v>
      </c>
      <c r="C50" s="2">
        <f t="shared" si="1"/>
        <v>-378</v>
      </c>
      <c r="D50" s="2">
        <f t="shared" si="2"/>
        <v>378</v>
      </c>
      <c r="F50" s="2">
        <f t="shared" si="3"/>
        <v>0</v>
      </c>
      <c r="G50" s="2">
        <f t="shared" si="4"/>
        <v>0</v>
      </c>
    </row>
    <row r="51">
      <c r="A51" s="2">
        <f>(Sheet3!A51)</f>
        <v>13968</v>
      </c>
      <c r="B51" s="2">
        <f>(Sheet2!A51)</f>
        <v>13575</v>
      </c>
      <c r="C51" s="2">
        <f t="shared" si="1"/>
        <v>-393</v>
      </c>
      <c r="D51" s="2">
        <f t="shared" si="2"/>
        <v>393</v>
      </c>
      <c r="F51" s="2">
        <f t="shared" si="3"/>
        <v>0</v>
      </c>
      <c r="G51" s="2">
        <f t="shared" si="4"/>
        <v>0</v>
      </c>
    </row>
    <row r="52">
      <c r="A52" s="2">
        <f>(Sheet3!A52)</f>
        <v>14035</v>
      </c>
      <c r="B52" s="2">
        <f>(Sheet2!A52)</f>
        <v>13575</v>
      </c>
      <c r="C52" s="2">
        <f t="shared" si="1"/>
        <v>-460</v>
      </c>
      <c r="D52" s="2">
        <f t="shared" si="2"/>
        <v>460</v>
      </c>
      <c r="F52" s="2">
        <f t="shared" si="3"/>
        <v>0</v>
      </c>
      <c r="G52" s="2">
        <f t="shared" si="4"/>
        <v>0</v>
      </c>
    </row>
    <row r="53">
      <c r="A53" s="2">
        <f>(Sheet3!A53)</f>
        <v>14066</v>
      </c>
      <c r="B53" s="2">
        <f>(Sheet2!A53)</f>
        <v>13575</v>
      </c>
      <c r="C53" s="2">
        <f t="shared" si="1"/>
        <v>-491</v>
      </c>
      <c r="D53" s="2">
        <f t="shared" si="2"/>
        <v>491</v>
      </c>
      <c r="F53" s="2">
        <f t="shared" si="3"/>
        <v>0</v>
      </c>
      <c r="G53" s="2">
        <f t="shared" si="4"/>
        <v>0</v>
      </c>
    </row>
    <row r="54">
      <c r="A54" s="2">
        <f>(Sheet3!A54)</f>
        <v>14158</v>
      </c>
      <c r="B54" s="2">
        <f>(Sheet2!A54)</f>
        <v>13575</v>
      </c>
      <c r="C54" s="2">
        <f t="shared" si="1"/>
        <v>-583</v>
      </c>
      <c r="D54" s="2">
        <f t="shared" si="2"/>
        <v>583</v>
      </c>
      <c r="F54" s="2">
        <f t="shared" si="3"/>
        <v>0</v>
      </c>
      <c r="G54" s="2">
        <f t="shared" si="4"/>
        <v>0</v>
      </c>
    </row>
    <row r="55">
      <c r="A55" s="2">
        <f>(Sheet3!A55)</f>
        <v>14367</v>
      </c>
      <c r="B55" s="2">
        <f>(Sheet2!A55)</f>
        <v>13575</v>
      </c>
      <c r="C55" s="2">
        <f t="shared" si="1"/>
        <v>-792</v>
      </c>
      <c r="D55" s="2">
        <f t="shared" si="2"/>
        <v>792</v>
      </c>
      <c r="F55" s="2">
        <f t="shared" si="3"/>
        <v>0</v>
      </c>
      <c r="G55" s="2">
        <f t="shared" si="4"/>
        <v>0</v>
      </c>
    </row>
    <row r="56">
      <c r="A56" s="2">
        <f>(Sheet3!A56)</f>
        <v>14385</v>
      </c>
      <c r="B56" s="2">
        <f>(Sheet2!A56)</f>
        <v>13575</v>
      </c>
      <c r="C56" s="2">
        <f t="shared" si="1"/>
        <v>-810</v>
      </c>
      <c r="D56" s="2">
        <f t="shared" si="2"/>
        <v>810</v>
      </c>
      <c r="F56" s="2">
        <f t="shared" si="3"/>
        <v>0</v>
      </c>
      <c r="G56" s="2">
        <f t="shared" si="4"/>
        <v>0</v>
      </c>
    </row>
    <row r="57">
      <c r="A57" s="2">
        <f>(Sheet3!A57)</f>
        <v>14687</v>
      </c>
      <c r="B57" s="2">
        <f>(Sheet2!A57)</f>
        <v>13575</v>
      </c>
      <c r="C57" s="2">
        <f t="shared" si="1"/>
        <v>-1112</v>
      </c>
      <c r="D57" s="2">
        <f t="shared" si="2"/>
        <v>1112</v>
      </c>
      <c r="F57" s="2">
        <f t="shared" si="3"/>
        <v>0</v>
      </c>
      <c r="G57" s="2">
        <f t="shared" si="4"/>
        <v>0</v>
      </c>
    </row>
    <row r="58">
      <c r="A58" s="2">
        <f>(Sheet3!A58)</f>
        <v>14898</v>
      </c>
      <c r="B58" s="2">
        <f>(Sheet2!A58)</f>
        <v>13575</v>
      </c>
      <c r="C58" s="2">
        <f t="shared" si="1"/>
        <v>-1323</v>
      </c>
      <c r="D58" s="2">
        <f t="shared" si="2"/>
        <v>1323</v>
      </c>
      <c r="F58" s="2">
        <f t="shared" si="3"/>
        <v>0</v>
      </c>
      <c r="G58" s="2">
        <f t="shared" si="4"/>
        <v>0</v>
      </c>
    </row>
    <row r="59">
      <c r="A59" s="2">
        <f>(Sheet3!A59)</f>
        <v>14916</v>
      </c>
      <c r="B59" s="2">
        <f>(Sheet2!A59)</f>
        <v>13575</v>
      </c>
      <c r="C59" s="2">
        <f t="shared" si="1"/>
        <v>-1341</v>
      </c>
      <c r="D59" s="2">
        <f t="shared" si="2"/>
        <v>1341</v>
      </c>
      <c r="F59" s="2">
        <f t="shared" si="3"/>
        <v>17</v>
      </c>
      <c r="G59" s="2">
        <f t="shared" si="4"/>
        <v>253572</v>
      </c>
    </row>
    <row r="60">
      <c r="A60" s="2">
        <f>(Sheet3!A60)</f>
        <v>15202</v>
      </c>
      <c r="B60" s="2">
        <f>(Sheet2!A60)</f>
        <v>13575</v>
      </c>
      <c r="C60" s="2">
        <f t="shared" si="1"/>
        <v>-1627</v>
      </c>
      <c r="D60" s="2">
        <f t="shared" si="2"/>
        <v>1627</v>
      </c>
      <c r="F60" s="2">
        <f t="shared" si="3"/>
        <v>0</v>
      </c>
      <c r="G60" s="2">
        <f t="shared" si="4"/>
        <v>0</v>
      </c>
    </row>
    <row r="61">
      <c r="A61" s="2">
        <f>(Sheet3!A61)</f>
        <v>15222</v>
      </c>
      <c r="B61" s="2">
        <f>(Sheet2!A61)</f>
        <v>13575</v>
      </c>
      <c r="C61" s="2">
        <f t="shared" si="1"/>
        <v>-1647</v>
      </c>
      <c r="D61" s="2">
        <f t="shared" si="2"/>
        <v>1647</v>
      </c>
      <c r="F61" s="2">
        <f t="shared" si="3"/>
        <v>0</v>
      </c>
      <c r="G61" s="2">
        <f t="shared" si="4"/>
        <v>0</v>
      </c>
    </row>
    <row r="62">
      <c r="A62" s="2">
        <f>(Sheet3!A62)</f>
        <v>15262</v>
      </c>
      <c r="B62" s="2">
        <f>(Sheet2!A62)</f>
        <v>13575</v>
      </c>
      <c r="C62" s="2">
        <f t="shared" si="1"/>
        <v>-1687</v>
      </c>
      <c r="D62" s="2">
        <f t="shared" si="2"/>
        <v>1687</v>
      </c>
      <c r="F62" s="2">
        <f t="shared" si="3"/>
        <v>2</v>
      </c>
      <c r="G62" s="2">
        <f t="shared" si="4"/>
        <v>30524</v>
      </c>
    </row>
    <row r="63">
      <c r="A63" s="2">
        <f>(Sheet3!A63)</f>
        <v>15283</v>
      </c>
      <c r="B63" s="2">
        <f>(Sheet2!A63)</f>
        <v>13575</v>
      </c>
      <c r="C63" s="2">
        <f t="shared" si="1"/>
        <v>-1708</v>
      </c>
      <c r="D63" s="2">
        <f t="shared" si="2"/>
        <v>1708</v>
      </c>
      <c r="F63" s="2">
        <f t="shared" si="3"/>
        <v>0</v>
      </c>
      <c r="G63" s="2">
        <f t="shared" si="4"/>
        <v>0</v>
      </c>
    </row>
    <row r="64">
      <c r="A64" s="2">
        <f>(Sheet3!A64)</f>
        <v>15339</v>
      </c>
      <c r="B64" s="2">
        <f>(Sheet2!A64)</f>
        <v>13575</v>
      </c>
      <c r="C64" s="2">
        <f t="shared" si="1"/>
        <v>-1764</v>
      </c>
      <c r="D64" s="2">
        <f t="shared" si="2"/>
        <v>1764</v>
      </c>
      <c r="F64" s="2">
        <f t="shared" si="3"/>
        <v>0</v>
      </c>
      <c r="G64" s="2">
        <f t="shared" si="4"/>
        <v>0</v>
      </c>
    </row>
    <row r="65">
      <c r="A65" s="2">
        <f>(Sheet3!A65)</f>
        <v>15438</v>
      </c>
      <c r="B65" s="2">
        <f>(Sheet2!A65)</f>
        <v>13575</v>
      </c>
      <c r="C65" s="2">
        <f t="shared" si="1"/>
        <v>-1863</v>
      </c>
      <c r="D65" s="2">
        <f t="shared" si="2"/>
        <v>1863</v>
      </c>
      <c r="F65" s="2">
        <f t="shared" si="3"/>
        <v>0</v>
      </c>
      <c r="G65" s="2">
        <f t="shared" si="4"/>
        <v>0</v>
      </c>
    </row>
    <row r="66">
      <c r="A66" s="2">
        <f>(Sheet3!A66)</f>
        <v>15572</v>
      </c>
      <c r="B66" s="2">
        <f>(Sheet2!A66)</f>
        <v>13575</v>
      </c>
      <c r="C66" s="2">
        <f t="shared" si="1"/>
        <v>-1997</v>
      </c>
      <c r="D66" s="2">
        <f t="shared" si="2"/>
        <v>1997</v>
      </c>
      <c r="F66" s="2">
        <f t="shared" si="3"/>
        <v>0</v>
      </c>
      <c r="G66" s="2">
        <f t="shared" si="4"/>
        <v>0</v>
      </c>
    </row>
    <row r="67">
      <c r="A67" s="2">
        <f>(Sheet3!A67)</f>
        <v>15593</v>
      </c>
      <c r="B67" s="2">
        <f>(Sheet2!A67)</f>
        <v>13575</v>
      </c>
      <c r="C67" s="2">
        <f t="shared" si="1"/>
        <v>-2018</v>
      </c>
      <c r="D67" s="2">
        <f t="shared" si="2"/>
        <v>2018</v>
      </c>
      <c r="F67" s="2">
        <f t="shared" si="3"/>
        <v>0</v>
      </c>
      <c r="G67" s="2">
        <f t="shared" si="4"/>
        <v>0</v>
      </c>
    </row>
    <row r="68">
      <c r="A68" s="2">
        <f>(Sheet3!A68)</f>
        <v>15611</v>
      </c>
      <c r="B68" s="2">
        <f>(Sheet2!A68)</f>
        <v>13575</v>
      </c>
      <c r="C68" s="2">
        <f t="shared" si="1"/>
        <v>-2036</v>
      </c>
      <c r="D68" s="2">
        <f t="shared" si="2"/>
        <v>2036</v>
      </c>
      <c r="F68" s="2">
        <f t="shared" si="3"/>
        <v>0</v>
      </c>
      <c r="G68" s="2">
        <f t="shared" si="4"/>
        <v>0</v>
      </c>
    </row>
    <row r="69">
      <c r="A69" s="2">
        <f>(Sheet3!A69)</f>
        <v>15712</v>
      </c>
      <c r="B69" s="2">
        <f>(Sheet2!A69)</f>
        <v>13864</v>
      </c>
      <c r="C69" s="2">
        <f t="shared" si="1"/>
        <v>-1848</v>
      </c>
      <c r="D69" s="2">
        <f t="shared" si="2"/>
        <v>1848</v>
      </c>
      <c r="F69" s="2">
        <f t="shared" si="3"/>
        <v>0</v>
      </c>
      <c r="G69" s="2">
        <f t="shared" si="4"/>
        <v>0</v>
      </c>
    </row>
    <row r="70">
      <c r="A70" s="2">
        <f>(Sheet3!A70)</f>
        <v>15753</v>
      </c>
      <c r="B70" s="2">
        <f>(Sheet2!A70)</f>
        <v>13897</v>
      </c>
      <c r="C70" s="2">
        <f t="shared" si="1"/>
        <v>-1856</v>
      </c>
      <c r="D70" s="2">
        <f t="shared" si="2"/>
        <v>1856</v>
      </c>
      <c r="F70" s="2">
        <f t="shared" si="3"/>
        <v>0</v>
      </c>
      <c r="G70" s="2">
        <f t="shared" si="4"/>
        <v>0</v>
      </c>
    </row>
    <row r="71">
      <c r="A71" s="2">
        <f>(Sheet3!A71)</f>
        <v>15808</v>
      </c>
      <c r="B71" s="2">
        <f>(Sheet2!A71)</f>
        <v>13961</v>
      </c>
      <c r="C71" s="2">
        <f t="shared" si="1"/>
        <v>-1847</v>
      </c>
      <c r="D71" s="2">
        <f t="shared" si="2"/>
        <v>1847</v>
      </c>
      <c r="F71" s="2">
        <f t="shared" si="3"/>
        <v>0</v>
      </c>
      <c r="G71" s="2">
        <f t="shared" si="4"/>
        <v>0</v>
      </c>
    </row>
    <row r="72">
      <c r="A72" s="2">
        <f>(Sheet3!A72)</f>
        <v>15814</v>
      </c>
      <c r="B72" s="2">
        <f>(Sheet2!A72)</f>
        <v>14094</v>
      </c>
      <c r="C72" s="2">
        <f t="shared" si="1"/>
        <v>-1720</v>
      </c>
      <c r="D72" s="2">
        <f t="shared" si="2"/>
        <v>1720</v>
      </c>
      <c r="F72" s="2">
        <f t="shared" si="3"/>
        <v>0</v>
      </c>
      <c r="G72" s="2">
        <f t="shared" si="4"/>
        <v>0</v>
      </c>
    </row>
    <row r="73">
      <c r="A73" s="2">
        <f>(Sheet3!A73)</f>
        <v>15843</v>
      </c>
      <c r="B73" s="2">
        <f>(Sheet2!A73)</f>
        <v>14222</v>
      </c>
      <c r="C73" s="2">
        <f t="shared" si="1"/>
        <v>-1621</v>
      </c>
      <c r="D73" s="2">
        <f t="shared" si="2"/>
        <v>1621</v>
      </c>
      <c r="F73" s="2">
        <f t="shared" si="3"/>
        <v>0</v>
      </c>
      <c r="G73" s="2">
        <f t="shared" si="4"/>
        <v>0</v>
      </c>
    </row>
    <row r="74">
      <c r="A74" s="2">
        <f>(Sheet3!A74)</f>
        <v>15961</v>
      </c>
      <c r="B74" s="2">
        <f>(Sheet2!A74)</f>
        <v>14241</v>
      </c>
      <c r="C74" s="2">
        <f t="shared" si="1"/>
        <v>-1720</v>
      </c>
      <c r="D74" s="2">
        <f t="shared" si="2"/>
        <v>1720</v>
      </c>
      <c r="F74" s="2">
        <f t="shared" si="3"/>
        <v>0</v>
      </c>
      <c r="G74" s="2">
        <f t="shared" si="4"/>
        <v>0</v>
      </c>
    </row>
    <row r="75">
      <c r="A75" s="2">
        <f>(Sheet3!A75)</f>
        <v>16051</v>
      </c>
      <c r="B75" s="2">
        <f>(Sheet2!A75)</f>
        <v>14331</v>
      </c>
      <c r="C75" s="2">
        <f t="shared" si="1"/>
        <v>-1720</v>
      </c>
      <c r="D75" s="2">
        <f t="shared" si="2"/>
        <v>1720</v>
      </c>
      <c r="F75" s="2">
        <f t="shared" si="3"/>
        <v>0</v>
      </c>
      <c r="G75" s="2">
        <f t="shared" si="4"/>
        <v>0</v>
      </c>
    </row>
    <row r="76">
      <c r="A76" s="2">
        <f>(Sheet3!A76)</f>
        <v>16058</v>
      </c>
      <c r="B76" s="2">
        <f>(Sheet2!A76)</f>
        <v>14382</v>
      </c>
      <c r="C76" s="2">
        <f t="shared" si="1"/>
        <v>-1676</v>
      </c>
      <c r="D76" s="2">
        <f t="shared" si="2"/>
        <v>1676</v>
      </c>
      <c r="F76" s="2">
        <f t="shared" si="3"/>
        <v>0</v>
      </c>
      <c r="G76" s="2">
        <f t="shared" si="4"/>
        <v>0</v>
      </c>
    </row>
    <row r="77">
      <c r="A77" s="2">
        <f>(Sheet3!A77)</f>
        <v>16078</v>
      </c>
      <c r="B77" s="2">
        <f>(Sheet2!A77)</f>
        <v>14556</v>
      </c>
      <c r="C77" s="2">
        <f t="shared" si="1"/>
        <v>-1522</v>
      </c>
      <c r="D77" s="2">
        <f t="shared" si="2"/>
        <v>1522</v>
      </c>
      <c r="F77" s="2">
        <f t="shared" si="3"/>
        <v>0</v>
      </c>
      <c r="G77" s="2">
        <f t="shared" si="4"/>
        <v>0</v>
      </c>
    </row>
    <row r="78">
      <c r="A78" s="2">
        <f>(Sheet3!A78)</f>
        <v>16085</v>
      </c>
      <c r="B78" s="2">
        <f>(Sheet2!A78)</f>
        <v>14916</v>
      </c>
      <c r="C78" s="2">
        <f t="shared" si="1"/>
        <v>-1169</v>
      </c>
      <c r="D78" s="2">
        <f t="shared" si="2"/>
        <v>1169</v>
      </c>
      <c r="F78" s="2">
        <f t="shared" si="3"/>
        <v>0</v>
      </c>
      <c r="G78" s="2">
        <f t="shared" si="4"/>
        <v>0</v>
      </c>
    </row>
    <row r="79">
      <c r="A79" s="2">
        <f>(Sheet3!A79)</f>
        <v>16128</v>
      </c>
      <c r="B79" s="2">
        <f>(Sheet2!A79)</f>
        <v>14916</v>
      </c>
      <c r="C79" s="2">
        <f t="shared" si="1"/>
        <v>-1212</v>
      </c>
      <c r="D79" s="2">
        <f t="shared" si="2"/>
        <v>1212</v>
      </c>
      <c r="F79" s="2">
        <f t="shared" si="3"/>
        <v>0</v>
      </c>
      <c r="G79" s="2">
        <f t="shared" si="4"/>
        <v>0</v>
      </c>
    </row>
    <row r="80">
      <c r="A80" s="2">
        <f>(Sheet3!A80)</f>
        <v>16220</v>
      </c>
      <c r="B80" s="2">
        <f>(Sheet2!A80)</f>
        <v>14916</v>
      </c>
      <c r="C80" s="2">
        <f t="shared" si="1"/>
        <v>-1304</v>
      </c>
      <c r="D80" s="2">
        <f t="shared" si="2"/>
        <v>1304</v>
      </c>
      <c r="F80" s="2">
        <f t="shared" si="3"/>
        <v>0</v>
      </c>
      <c r="G80" s="2">
        <f t="shared" si="4"/>
        <v>0</v>
      </c>
    </row>
    <row r="81">
      <c r="A81" s="2">
        <f>(Sheet3!A81)</f>
        <v>16230</v>
      </c>
      <c r="B81" s="2">
        <f>(Sheet2!A81)</f>
        <v>14916</v>
      </c>
      <c r="C81" s="2">
        <f t="shared" si="1"/>
        <v>-1314</v>
      </c>
      <c r="D81" s="2">
        <f t="shared" si="2"/>
        <v>1314</v>
      </c>
      <c r="F81" s="2">
        <f t="shared" si="3"/>
        <v>0</v>
      </c>
      <c r="G81" s="2">
        <f t="shared" si="4"/>
        <v>0</v>
      </c>
    </row>
    <row r="82">
      <c r="A82" s="2">
        <f>(Sheet3!A82)</f>
        <v>16265</v>
      </c>
      <c r="B82" s="2">
        <f>(Sheet2!A82)</f>
        <v>14916</v>
      </c>
      <c r="C82" s="2">
        <f t="shared" si="1"/>
        <v>-1349</v>
      </c>
      <c r="D82" s="2">
        <f t="shared" si="2"/>
        <v>1349</v>
      </c>
      <c r="F82" s="2">
        <f t="shared" si="3"/>
        <v>0</v>
      </c>
      <c r="G82" s="2">
        <f t="shared" si="4"/>
        <v>0</v>
      </c>
    </row>
    <row r="83">
      <c r="A83" s="2">
        <f>(Sheet3!A83)</f>
        <v>16316</v>
      </c>
      <c r="B83" s="2">
        <f>(Sheet2!A83)</f>
        <v>14916</v>
      </c>
      <c r="C83" s="2">
        <f t="shared" si="1"/>
        <v>-1400</v>
      </c>
      <c r="D83" s="2">
        <f t="shared" si="2"/>
        <v>1400</v>
      </c>
      <c r="F83" s="2">
        <f t="shared" si="3"/>
        <v>0</v>
      </c>
      <c r="G83" s="2">
        <f t="shared" si="4"/>
        <v>0</v>
      </c>
    </row>
    <row r="84">
      <c r="A84" s="2">
        <f>(Sheet3!A84)</f>
        <v>16359</v>
      </c>
      <c r="B84" s="2">
        <f>(Sheet2!A84)</f>
        <v>14916</v>
      </c>
      <c r="C84" s="2">
        <f t="shared" si="1"/>
        <v>-1443</v>
      </c>
      <c r="D84" s="2">
        <f t="shared" si="2"/>
        <v>1443</v>
      </c>
      <c r="F84" s="2">
        <f t="shared" si="3"/>
        <v>0</v>
      </c>
      <c r="G84" s="2">
        <f t="shared" si="4"/>
        <v>0</v>
      </c>
    </row>
    <row r="85">
      <c r="A85" s="2">
        <f>(Sheet3!A85)</f>
        <v>16361</v>
      </c>
      <c r="B85" s="2">
        <f>(Sheet2!A85)</f>
        <v>14916</v>
      </c>
      <c r="C85" s="2">
        <f t="shared" si="1"/>
        <v>-1445</v>
      </c>
      <c r="D85" s="2">
        <f t="shared" si="2"/>
        <v>1445</v>
      </c>
      <c r="F85" s="2">
        <f t="shared" si="3"/>
        <v>0</v>
      </c>
      <c r="G85" s="2">
        <f t="shared" si="4"/>
        <v>0</v>
      </c>
    </row>
    <row r="86">
      <c r="A86" s="2">
        <f>(Sheet3!A86)</f>
        <v>16447</v>
      </c>
      <c r="B86" s="2">
        <f>(Sheet2!A86)</f>
        <v>14916</v>
      </c>
      <c r="C86" s="2">
        <f t="shared" si="1"/>
        <v>-1531</v>
      </c>
      <c r="D86" s="2">
        <f t="shared" si="2"/>
        <v>1531</v>
      </c>
      <c r="F86" s="2">
        <f t="shared" si="3"/>
        <v>0</v>
      </c>
      <c r="G86" s="2">
        <f t="shared" si="4"/>
        <v>0</v>
      </c>
    </row>
    <row r="87">
      <c r="A87" s="2">
        <f>(Sheet3!A87)</f>
        <v>16449</v>
      </c>
      <c r="B87" s="2">
        <f>(Sheet2!A87)</f>
        <v>14916</v>
      </c>
      <c r="C87" s="2">
        <f t="shared" si="1"/>
        <v>-1533</v>
      </c>
      <c r="D87" s="2">
        <f t="shared" si="2"/>
        <v>1533</v>
      </c>
      <c r="F87" s="2">
        <f t="shared" si="3"/>
        <v>0</v>
      </c>
      <c r="G87" s="2">
        <f t="shared" si="4"/>
        <v>0</v>
      </c>
    </row>
    <row r="88">
      <c r="A88" s="2">
        <f>(Sheet3!A88)</f>
        <v>16484</v>
      </c>
      <c r="B88" s="2">
        <f>(Sheet2!A88)</f>
        <v>14916</v>
      </c>
      <c r="C88" s="2">
        <f t="shared" si="1"/>
        <v>-1568</v>
      </c>
      <c r="D88" s="2">
        <f t="shared" si="2"/>
        <v>1568</v>
      </c>
      <c r="F88" s="2">
        <f t="shared" si="3"/>
        <v>0</v>
      </c>
      <c r="G88" s="2">
        <f t="shared" si="4"/>
        <v>0</v>
      </c>
    </row>
    <row r="89">
      <c r="A89" s="2">
        <f>(Sheet3!A89)</f>
        <v>16566</v>
      </c>
      <c r="B89" s="2">
        <f>(Sheet2!A89)</f>
        <v>14916</v>
      </c>
      <c r="C89" s="2">
        <f t="shared" si="1"/>
        <v>-1650</v>
      </c>
      <c r="D89" s="2">
        <f t="shared" si="2"/>
        <v>1650</v>
      </c>
      <c r="F89" s="2">
        <f t="shared" si="3"/>
        <v>0</v>
      </c>
      <c r="G89" s="2">
        <f t="shared" si="4"/>
        <v>0</v>
      </c>
    </row>
    <row r="90">
      <c r="A90" s="2">
        <f>(Sheet3!A90)</f>
        <v>16691</v>
      </c>
      <c r="B90" s="2">
        <f>(Sheet2!A90)</f>
        <v>14916</v>
      </c>
      <c r="C90" s="2">
        <f t="shared" si="1"/>
        <v>-1775</v>
      </c>
      <c r="D90" s="2">
        <f t="shared" si="2"/>
        <v>1775</v>
      </c>
      <c r="F90" s="2">
        <f t="shared" si="3"/>
        <v>0</v>
      </c>
      <c r="G90" s="2">
        <f t="shared" si="4"/>
        <v>0</v>
      </c>
    </row>
    <row r="91">
      <c r="A91" s="2">
        <f>(Sheet3!A91)</f>
        <v>16756</v>
      </c>
      <c r="B91" s="2">
        <f>(Sheet2!A91)</f>
        <v>14916</v>
      </c>
      <c r="C91" s="2">
        <f t="shared" si="1"/>
        <v>-1840</v>
      </c>
      <c r="D91" s="2">
        <f t="shared" si="2"/>
        <v>1840</v>
      </c>
      <c r="F91" s="2">
        <f t="shared" si="3"/>
        <v>0</v>
      </c>
      <c r="G91" s="2">
        <f t="shared" si="4"/>
        <v>0</v>
      </c>
    </row>
    <row r="92">
      <c r="A92" s="2">
        <f>(Sheet3!A92)</f>
        <v>16768</v>
      </c>
      <c r="B92" s="2">
        <f>(Sheet2!A92)</f>
        <v>14916</v>
      </c>
      <c r="C92" s="2">
        <f t="shared" si="1"/>
        <v>-1852</v>
      </c>
      <c r="D92" s="2">
        <f t="shared" si="2"/>
        <v>1852</v>
      </c>
      <c r="F92" s="2">
        <f t="shared" si="3"/>
        <v>12</v>
      </c>
      <c r="G92" s="2">
        <f t="shared" si="4"/>
        <v>201216</v>
      </c>
    </row>
    <row r="93">
      <c r="A93" s="2">
        <f>(Sheet3!A93)</f>
        <v>16921</v>
      </c>
      <c r="B93" s="2">
        <f>(Sheet2!A93)</f>
        <v>14916</v>
      </c>
      <c r="C93" s="2">
        <f t="shared" si="1"/>
        <v>-2005</v>
      </c>
      <c r="D93" s="2">
        <f t="shared" si="2"/>
        <v>2005</v>
      </c>
      <c r="F93" s="2">
        <f t="shared" si="3"/>
        <v>0</v>
      </c>
      <c r="G93" s="2">
        <f t="shared" si="4"/>
        <v>0</v>
      </c>
    </row>
    <row r="94">
      <c r="A94" s="2">
        <f>(Sheet3!A94)</f>
        <v>16957</v>
      </c>
      <c r="B94" s="2">
        <f>(Sheet2!A94)</f>
        <v>14916</v>
      </c>
      <c r="C94" s="2">
        <f t="shared" si="1"/>
        <v>-2041</v>
      </c>
      <c r="D94" s="2">
        <f t="shared" si="2"/>
        <v>2041</v>
      </c>
      <c r="F94" s="2">
        <f t="shared" si="3"/>
        <v>0</v>
      </c>
      <c r="G94" s="2">
        <f t="shared" si="4"/>
        <v>0</v>
      </c>
    </row>
    <row r="95">
      <c r="A95" s="2">
        <f>(Sheet3!A95)</f>
        <v>16984</v>
      </c>
      <c r="B95" s="2">
        <f>(Sheet2!A95)</f>
        <v>15134</v>
      </c>
      <c r="C95" s="2">
        <f t="shared" si="1"/>
        <v>-1850</v>
      </c>
      <c r="D95" s="2">
        <f t="shared" si="2"/>
        <v>1850</v>
      </c>
      <c r="F95" s="2">
        <f t="shared" si="3"/>
        <v>0</v>
      </c>
      <c r="G95" s="2">
        <f t="shared" si="4"/>
        <v>0</v>
      </c>
    </row>
    <row r="96">
      <c r="A96" s="2">
        <f>(Sheet3!A96)</f>
        <v>17261</v>
      </c>
      <c r="B96" s="2">
        <f>(Sheet2!A96)</f>
        <v>15153</v>
      </c>
      <c r="C96" s="2">
        <f t="shared" si="1"/>
        <v>-2108</v>
      </c>
      <c r="D96" s="2">
        <f t="shared" si="2"/>
        <v>2108</v>
      </c>
      <c r="F96" s="2">
        <f t="shared" si="3"/>
        <v>0</v>
      </c>
      <c r="G96" s="2">
        <f t="shared" si="4"/>
        <v>0</v>
      </c>
    </row>
    <row r="97">
      <c r="A97" s="2">
        <f>(Sheet3!A97)</f>
        <v>17299</v>
      </c>
      <c r="B97" s="2">
        <f>(Sheet2!A97)</f>
        <v>15198</v>
      </c>
      <c r="C97" s="2">
        <f t="shared" si="1"/>
        <v>-2101</v>
      </c>
      <c r="D97" s="2">
        <f t="shared" si="2"/>
        <v>2101</v>
      </c>
      <c r="F97" s="2">
        <f t="shared" si="3"/>
        <v>16</v>
      </c>
      <c r="G97" s="2">
        <f t="shared" si="4"/>
        <v>276784</v>
      </c>
    </row>
    <row r="98">
      <c r="A98" s="2">
        <f>(Sheet3!A98)</f>
        <v>17302</v>
      </c>
      <c r="B98" s="2">
        <f>(Sheet2!A98)</f>
        <v>15228</v>
      </c>
      <c r="C98" s="2">
        <f t="shared" si="1"/>
        <v>-2074</v>
      </c>
      <c r="D98" s="2">
        <f t="shared" si="2"/>
        <v>2074</v>
      </c>
      <c r="F98" s="2">
        <f t="shared" si="3"/>
        <v>0</v>
      </c>
      <c r="G98" s="2">
        <f t="shared" si="4"/>
        <v>0</v>
      </c>
    </row>
    <row r="99">
      <c r="A99" s="2">
        <f>(Sheet3!A99)</f>
        <v>17327</v>
      </c>
      <c r="B99" s="2">
        <f>(Sheet2!A99)</f>
        <v>15262</v>
      </c>
      <c r="C99" s="2">
        <f t="shared" si="1"/>
        <v>-2065</v>
      </c>
      <c r="D99" s="2">
        <f t="shared" si="2"/>
        <v>2065</v>
      </c>
      <c r="F99" s="2">
        <f t="shared" si="3"/>
        <v>0</v>
      </c>
      <c r="G99" s="2">
        <f t="shared" si="4"/>
        <v>0</v>
      </c>
    </row>
    <row r="100">
      <c r="A100" s="2">
        <f>(Sheet3!A100)</f>
        <v>17467</v>
      </c>
      <c r="B100" s="2">
        <f>(Sheet2!A100)</f>
        <v>15262</v>
      </c>
      <c r="C100" s="2">
        <f t="shared" si="1"/>
        <v>-2205</v>
      </c>
      <c r="D100" s="2">
        <f t="shared" si="2"/>
        <v>2205</v>
      </c>
      <c r="F100" s="2">
        <f t="shared" si="3"/>
        <v>0</v>
      </c>
      <c r="G100" s="2">
        <f t="shared" si="4"/>
        <v>0</v>
      </c>
    </row>
    <row r="101">
      <c r="A101" s="2">
        <f>(Sheet3!A101)</f>
        <v>17470</v>
      </c>
      <c r="B101" s="2">
        <f>(Sheet2!A101)</f>
        <v>15511</v>
      </c>
      <c r="C101" s="2">
        <f t="shared" si="1"/>
        <v>-1959</v>
      </c>
      <c r="D101" s="2">
        <f t="shared" si="2"/>
        <v>1959</v>
      </c>
      <c r="F101" s="2">
        <f t="shared" si="3"/>
        <v>0</v>
      </c>
      <c r="G101" s="2">
        <f t="shared" si="4"/>
        <v>0</v>
      </c>
    </row>
    <row r="102">
      <c r="A102" s="2">
        <f>(Sheet3!A102)</f>
        <v>17520</v>
      </c>
      <c r="B102" s="2">
        <f>(Sheet2!A102)</f>
        <v>15981</v>
      </c>
      <c r="C102" s="2">
        <f t="shared" si="1"/>
        <v>-1539</v>
      </c>
      <c r="D102" s="2">
        <f t="shared" si="2"/>
        <v>1539</v>
      </c>
      <c r="F102" s="2">
        <f t="shared" si="3"/>
        <v>0</v>
      </c>
      <c r="G102" s="2">
        <f t="shared" si="4"/>
        <v>0</v>
      </c>
    </row>
    <row r="103">
      <c r="A103" s="2">
        <f>(Sheet3!A103)</f>
        <v>17571</v>
      </c>
      <c r="B103" s="2">
        <f>(Sheet2!A103)</f>
        <v>16049</v>
      </c>
      <c r="C103" s="2">
        <f t="shared" si="1"/>
        <v>-1522</v>
      </c>
      <c r="D103" s="2">
        <f t="shared" si="2"/>
        <v>1522</v>
      </c>
      <c r="F103" s="2">
        <f t="shared" si="3"/>
        <v>0</v>
      </c>
      <c r="G103" s="2">
        <f t="shared" si="4"/>
        <v>0</v>
      </c>
    </row>
    <row r="104">
      <c r="A104" s="2">
        <f>(Sheet3!A104)</f>
        <v>17684</v>
      </c>
      <c r="B104" s="2">
        <f>(Sheet2!A104)</f>
        <v>16187</v>
      </c>
      <c r="C104" s="2">
        <f t="shared" si="1"/>
        <v>-1497</v>
      </c>
      <c r="D104" s="2">
        <f t="shared" si="2"/>
        <v>1497</v>
      </c>
      <c r="F104" s="2">
        <f t="shared" si="3"/>
        <v>0</v>
      </c>
      <c r="G104" s="2">
        <f t="shared" si="4"/>
        <v>0</v>
      </c>
    </row>
    <row r="105">
      <c r="A105" s="2">
        <f>(Sheet3!A105)</f>
        <v>17767</v>
      </c>
      <c r="B105" s="2">
        <f>(Sheet2!A105)</f>
        <v>16215</v>
      </c>
      <c r="C105" s="2">
        <f t="shared" si="1"/>
        <v>-1552</v>
      </c>
      <c r="D105" s="2">
        <f t="shared" si="2"/>
        <v>1552</v>
      </c>
      <c r="F105" s="2">
        <f t="shared" si="3"/>
        <v>0</v>
      </c>
      <c r="G105" s="2">
        <f t="shared" si="4"/>
        <v>0</v>
      </c>
    </row>
    <row r="106">
      <c r="A106" s="2">
        <f>(Sheet3!A106)</f>
        <v>17881</v>
      </c>
      <c r="B106" s="2">
        <f>(Sheet2!A106)</f>
        <v>16633</v>
      </c>
      <c r="C106" s="2">
        <f t="shared" si="1"/>
        <v>-1248</v>
      </c>
      <c r="D106" s="2">
        <f t="shared" si="2"/>
        <v>1248</v>
      </c>
      <c r="F106" s="2">
        <f t="shared" si="3"/>
        <v>0</v>
      </c>
      <c r="G106" s="2">
        <f t="shared" si="4"/>
        <v>0</v>
      </c>
    </row>
    <row r="107">
      <c r="A107" s="2">
        <f>(Sheet3!A107)</f>
        <v>17886</v>
      </c>
      <c r="B107" s="2">
        <f>(Sheet2!A107)</f>
        <v>16639</v>
      </c>
      <c r="C107" s="2">
        <f t="shared" si="1"/>
        <v>-1247</v>
      </c>
      <c r="D107" s="2">
        <f t="shared" si="2"/>
        <v>1247</v>
      </c>
      <c r="F107" s="2">
        <f t="shared" si="3"/>
        <v>0</v>
      </c>
      <c r="G107" s="2">
        <f t="shared" si="4"/>
        <v>0</v>
      </c>
    </row>
    <row r="108">
      <c r="A108" s="2">
        <f>(Sheet3!A108)</f>
        <v>17916</v>
      </c>
      <c r="B108" s="2">
        <f>(Sheet2!A108)</f>
        <v>16768</v>
      </c>
      <c r="C108" s="2">
        <f t="shared" si="1"/>
        <v>-1148</v>
      </c>
      <c r="D108" s="2">
        <f t="shared" si="2"/>
        <v>1148</v>
      </c>
      <c r="F108" s="2">
        <f t="shared" si="3"/>
        <v>0</v>
      </c>
      <c r="G108" s="2">
        <f t="shared" si="4"/>
        <v>0</v>
      </c>
    </row>
    <row r="109">
      <c r="A109" s="2">
        <f>(Sheet3!A109)</f>
        <v>18017</v>
      </c>
      <c r="B109" s="2">
        <f>(Sheet2!A109)</f>
        <v>16768</v>
      </c>
      <c r="C109" s="2">
        <f t="shared" si="1"/>
        <v>-1249</v>
      </c>
      <c r="D109" s="2">
        <f t="shared" si="2"/>
        <v>1249</v>
      </c>
      <c r="F109" s="2">
        <f t="shared" si="3"/>
        <v>0</v>
      </c>
      <c r="G109" s="2">
        <f t="shared" si="4"/>
        <v>0</v>
      </c>
    </row>
    <row r="110">
      <c r="A110" s="2">
        <f>(Sheet3!A110)</f>
        <v>18272</v>
      </c>
      <c r="B110" s="2">
        <f>(Sheet2!A110)</f>
        <v>16768</v>
      </c>
      <c r="C110" s="2">
        <f t="shared" si="1"/>
        <v>-1504</v>
      </c>
      <c r="D110" s="2">
        <f t="shared" si="2"/>
        <v>1504</v>
      </c>
      <c r="F110" s="2">
        <f t="shared" si="3"/>
        <v>0</v>
      </c>
      <c r="G110" s="2">
        <f t="shared" si="4"/>
        <v>0</v>
      </c>
    </row>
    <row r="111">
      <c r="A111" s="2">
        <f>(Sheet3!A111)</f>
        <v>18319</v>
      </c>
      <c r="B111" s="2">
        <f>(Sheet2!A111)</f>
        <v>16768</v>
      </c>
      <c r="C111" s="2">
        <f t="shared" si="1"/>
        <v>-1551</v>
      </c>
      <c r="D111" s="2">
        <f t="shared" si="2"/>
        <v>1551</v>
      </c>
      <c r="F111" s="2">
        <f t="shared" si="3"/>
        <v>0</v>
      </c>
      <c r="G111" s="2">
        <f t="shared" si="4"/>
        <v>0</v>
      </c>
    </row>
    <row r="112">
      <c r="A112" s="2">
        <f>(Sheet3!A112)</f>
        <v>18669</v>
      </c>
      <c r="B112" s="2">
        <f>(Sheet2!A112)</f>
        <v>16768</v>
      </c>
      <c r="C112" s="2">
        <f t="shared" si="1"/>
        <v>-1901</v>
      </c>
      <c r="D112" s="2">
        <f t="shared" si="2"/>
        <v>1901</v>
      </c>
      <c r="F112" s="2">
        <f t="shared" si="3"/>
        <v>0</v>
      </c>
      <c r="G112" s="2">
        <f t="shared" si="4"/>
        <v>0</v>
      </c>
    </row>
    <row r="113">
      <c r="A113" s="2">
        <f>(Sheet3!A113)</f>
        <v>19007</v>
      </c>
      <c r="B113" s="2">
        <f>(Sheet2!A113)</f>
        <v>16768</v>
      </c>
      <c r="C113" s="2">
        <f t="shared" si="1"/>
        <v>-2239</v>
      </c>
      <c r="D113" s="2">
        <f t="shared" si="2"/>
        <v>2239</v>
      </c>
      <c r="F113" s="2">
        <f t="shared" si="3"/>
        <v>0</v>
      </c>
      <c r="G113" s="2">
        <f t="shared" si="4"/>
        <v>0</v>
      </c>
    </row>
    <row r="114">
      <c r="A114" s="2">
        <f>(Sheet3!A114)</f>
        <v>19088</v>
      </c>
      <c r="B114" s="2">
        <f>(Sheet2!A114)</f>
        <v>16768</v>
      </c>
      <c r="C114" s="2">
        <f t="shared" si="1"/>
        <v>-2320</v>
      </c>
      <c r="D114" s="2">
        <f t="shared" si="2"/>
        <v>2320</v>
      </c>
      <c r="F114" s="2">
        <f t="shared" si="3"/>
        <v>0</v>
      </c>
      <c r="G114" s="2">
        <f t="shared" si="4"/>
        <v>0</v>
      </c>
    </row>
    <row r="115">
      <c r="A115" s="2">
        <f>(Sheet3!A115)</f>
        <v>19110</v>
      </c>
      <c r="B115" s="2">
        <f>(Sheet2!A115)</f>
        <v>16768</v>
      </c>
      <c r="C115" s="2">
        <f t="shared" si="1"/>
        <v>-2342</v>
      </c>
      <c r="D115" s="2">
        <f t="shared" si="2"/>
        <v>2342</v>
      </c>
      <c r="F115" s="2">
        <f t="shared" si="3"/>
        <v>0</v>
      </c>
      <c r="G115" s="2">
        <f t="shared" si="4"/>
        <v>0</v>
      </c>
    </row>
    <row r="116">
      <c r="A116" s="2">
        <f>(Sheet3!A116)</f>
        <v>19146</v>
      </c>
      <c r="B116" s="2">
        <f>(Sheet2!A116)</f>
        <v>16768</v>
      </c>
      <c r="C116" s="2">
        <f t="shared" si="1"/>
        <v>-2378</v>
      </c>
      <c r="D116" s="2">
        <f t="shared" si="2"/>
        <v>2378</v>
      </c>
      <c r="F116" s="2">
        <f t="shared" si="3"/>
        <v>0</v>
      </c>
      <c r="G116" s="2">
        <f t="shared" si="4"/>
        <v>0</v>
      </c>
    </row>
    <row r="117">
      <c r="A117" s="2">
        <f>(Sheet3!A117)</f>
        <v>19403</v>
      </c>
      <c r="B117" s="2">
        <f>(Sheet2!A117)</f>
        <v>16768</v>
      </c>
      <c r="C117" s="2">
        <f t="shared" si="1"/>
        <v>-2635</v>
      </c>
      <c r="D117" s="2">
        <f t="shared" si="2"/>
        <v>2635</v>
      </c>
      <c r="F117" s="2">
        <f t="shared" si="3"/>
        <v>0</v>
      </c>
      <c r="G117" s="2">
        <f t="shared" si="4"/>
        <v>0</v>
      </c>
    </row>
    <row r="118">
      <c r="A118" s="2">
        <f>(Sheet3!A118)</f>
        <v>19466</v>
      </c>
      <c r="B118" s="2">
        <f>(Sheet2!A118)</f>
        <v>16768</v>
      </c>
      <c r="C118" s="2">
        <f t="shared" si="1"/>
        <v>-2698</v>
      </c>
      <c r="D118" s="2">
        <f t="shared" si="2"/>
        <v>2698</v>
      </c>
      <c r="F118" s="2">
        <f t="shared" si="3"/>
        <v>0</v>
      </c>
      <c r="G118" s="2">
        <f t="shared" si="4"/>
        <v>0</v>
      </c>
    </row>
    <row r="119">
      <c r="A119" s="2">
        <f>(Sheet3!A119)</f>
        <v>19492</v>
      </c>
      <c r="B119" s="2">
        <f>(Sheet2!A119)</f>
        <v>16768</v>
      </c>
      <c r="C119" s="2">
        <f t="shared" si="1"/>
        <v>-2724</v>
      </c>
      <c r="D119" s="2">
        <f t="shared" si="2"/>
        <v>2724</v>
      </c>
      <c r="F119" s="2">
        <f t="shared" si="3"/>
        <v>0</v>
      </c>
      <c r="G119" s="2">
        <f t="shared" si="4"/>
        <v>0</v>
      </c>
    </row>
    <row r="120">
      <c r="A120" s="2">
        <f>(Sheet3!A120)</f>
        <v>19602</v>
      </c>
      <c r="B120" s="2">
        <f>(Sheet2!A120)</f>
        <v>16885</v>
      </c>
      <c r="C120" s="2">
        <f t="shared" si="1"/>
        <v>-2717</v>
      </c>
      <c r="D120" s="2">
        <f t="shared" si="2"/>
        <v>2717</v>
      </c>
      <c r="F120" s="2">
        <f t="shared" si="3"/>
        <v>0</v>
      </c>
      <c r="G120" s="2">
        <f t="shared" si="4"/>
        <v>0</v>
      </c>
    </row>
    <row r="121">
      <c r="A121" s="2">
        <f>(Sheet3!A121)</f>
        <v>19612</v>
      </c>
      <c r="B121" s="2">
        <f>(Sheet2!A121)</f>
        <v>16890</v>
      </c>
      <c r="C121" s="2">
        <f t="shared" si="1"/>
        <v>-2722</v>
      </c>
      <c r="D121" s="2">
        <f t="shared" si="2"/>
        <v>2722</v>
      </c>
      <c r="F121" s="2">
        <f t="shared" si="3"/>
        <v>0</v>
      </c>
      <c r="G121" s="2">
        <f t="shared" si="4"/>
        <v>0</v>
      </c>
    </row>
    <row r="122">
      <c r="A122" s="2">
        <f>(Sheet3!A122)</f>
        <v>19636</v>
      </c>
      <c r="B122" s="2">
        <f>(Sheet2!A122)</f>
        <v>17088</v>
      </c>
      <c r="C122" s="2">
        <f t="shared" si="1"/>
        <v>-2548</v>
      </c>
      <c r="D122" s="2">
        <f t="shared" si="2"/>
        <v>2548</v>
      </c>
      <c r="F122" s="2">
        <f t="shared" si="3"/>
        <v>0</v>
      </c>
      <c r="G122" s="2">
        <f t="shared" si="4"/>
        <v>0</v>
      </c>
    </row>
    <row r="123">
      <c r="A123" s="2">
        <f>(Sheet3!A123)</f>
        <v>19772</v>
      </c>
      <c r="B123" s="2">
        <f>(Sheet2!A123)</f>
        <v>17118</v>
      </c>
      <c r="C123" s="2">
        <f t="shared" si="1"/>
        <v>-2654</v>
      </c>
      <c r="D123" s="2">
        <f t="shared" si="2"/>
        <v>2654</v>
      </c>
      <c r="F123" s="2">
        <f t="shared" si="3"/>
        <v>0</v>
      </c>
      <c r="G123" s="2">
        <f t="shared" si="4"/>
        <v>0</v>
      </c>
    </row>
    <row r="124">
      <c r="A124" s="2">
        <f>(Sheet3!A124)</f>
        <v>20137</v>
      </c>
      <c r="B124" s="2">
        <f>(Sheet2!A124)</f>
        <v>17299</v>
      </c>
      <c r="C124" s="2">
        <f t="shared" si="1"/>
        <v>-2838</v>
      </c>
      <c r="D124" s="2">
        <f t="shared" si="2"/>
        <v>2838</v>
      </c>
      <c r="F124" s="2">
        <f t="shared" si="3"/>
        <v>0</v>
      </c>
      <c r="G124" s="2">
        <f t="shared" si="4"/>
        <v>0</v>
      </c>
    </row>
    <row r="125">
      <c r="A125" s="2">
        <f>(Sheet3!A125)</f>
        <v>20141</v>
      </c>
      <c r="B125" s="2">
        <f>(Sheet2!A125)</f>
        <v>17299</v>
      </c>
      <c r="C125" s="2">
        <f t="shared" si="1"/>
        <v>-2842</v>
      </c>
      <c r="D125" s="2">
        <f t="shared" si="2"/>
        <v>2842</v>
      </c>
      <c r="F125" s="2">
        <f t="shared" si="3"/>
        <v>0</v>
      </c>
      <c r="G125" s="2">
        <f t="shared" si="4"/>
        <v>0</v>
      </c>
    </row>
    <row r="126">
      <c r="A126" s="2">
        <f>(Sheet3!A126)</f>
        <v>20542</v>
      </c>
      <c r="B126" s="2">
        <f>(Sheet2!A126)</f>
        <v>17299</v>
      </c>
      <c r="C126" s="2">
        <f t="shared" si="1"/>
        <v>-3243</v>
      </c>
      <c r="D126" s="2">
        <f t="shared" si="2"/>
        <v>3243</v>
      </c>
      <c r="F126" s="2">
        <f t="shared" si="3"/>
        <v>0</v>
      </c>
      <c r="G126" s="2">
        <f t="shared" si="4"/>
        <v>0</v>
      </c>
    </row>
    <row r="127">
      <c r="A127" s="2">
        <f>(Sheet3!A127)</f>
        <v>20614</v>
      </c>
      <c r="B127" s="2">
        <f>(Sheet2!A127)</f>
        <v>17299</v>
      </c>
      <c r="C127" s="2">
        <f t="shared" si="1"/>
        <v>-3315</v>
      </c>
      <c r="D127" s="2">
        <f t="shared" si="2"/>
        <v>3315</v>
      </c>
      <c r="F127" s="2">
        <f t="shared" si="3"/>
        <v>0</v>
      </c>
      <c r="G127" s="2">
        <f t="shared" si="4"/>
        <v>0</v>
      </c>
    </row>
    <row r="128">
      <c r="A128" s="2">
        <f>(Sheet3!A128)</f>
        <v>20805</v>
      </c>
      <c r="B128" s="2">
        <f>(Sheet2!A128)</f>
        <v>17299</v>
      </c>
      <c r="C128" s="2">
        <f t="shared" si="1"/>
        <v>-3506</v>
      </c>
      <c r="D128" s="2">
        <f t="shared" si="2"/>
        <v>3506</v>
      </c>
      <c r="F128" s="2">
        <f t="shared" si="3"/>
        <v>0</v>
      </c>
      <c r="G128" s="2">
        <f t="shared" si="4"/>
        <v>0</v>
      </c>
    </row>
    <row r="129">
      <c r="A129" s="2">
        <f>(Sheet3!A129)</f>
        <v>20893</v>
      </c>
      <c r="B129" s="2">
        <f>(Sheet2!A129)</f>
        <v>17299</v>
      </c>
      <c r="C129" s="2">
        <f t="shared" si="1"/>
        <v>-3594</v>
      </c>
      <c r="D129" s="2">
        <f t="shared" si="2"/>
        <v>3594</v>
      </c>
      <c r="F129" s="2">
        <f t="shared" si="3"/>
        <v>0</v>
      </c>
      <c r="G129" s="2">
        <f t="shared" si="4"/>
        <v>0</v>
      </c>
    </row>
    <row r="130">
      <c r="A130" s="2">
        <f>(Sheet3!A130)</f>
        <v>21127</v>
      </c>
      <c r="B130" s="2">
        <f>(Sheet2!A130)</f>
        <v>17299</v>
      </c>
      <c r="C130" s="2">
        <f t="shared" si="1"/>
        <v>-3828</v>
      </c>
      <c r="D130" s="2">
        <f t="shared" si="2"/>
        <v>3828</v>
      </c>
      <c r="F130" s="2">
        <f t="shared" si="3"/>
        <v>0</v>
      </c>
      <c r="G130" s="2">
        <f t="shared" si="4"/>
        <v>0</v>
      </c>
    </row>
    <row r="131">
      <c r="A131" s="2">
        <f>(Sheet3!A131)</f>
        <v>21135</v>
      </c>
      <c r="B131" s="2">
        <f>(Sheet2!A131)</f>
        <v>17299</v>
      </c>
      <c r="C131" s="2">
        <f t="shared" si="1"/>
        <v>-3836</v>
      </c>
      <c r="D131" s="2">
        <f t="shared" si="2"/>
        <v>3836</v>
      </c>
      <c r="F131" s="2">
        <f t="shared" si="3"/>
        <v>0</v>
      </c>
      <c r="G131" s="2">
        <f t="shared" si="4"/>
        <v>0</v>
      </c>
    </row>
    <row r="132">
      <c r="A132" s="2">
        <f>(Sheet3!A132)</f>
        <v>21150</v>
      </c>
      <c r="B132" s="2">
        <f>(Sheet2!A132)</f>
        <v>17299</v>
      </c>
      <c r="C132" s="2">
        <f t="shared" si="1"/>
        <v>-3851</v>
      </c>
      <c r="D132" s="2">
        <f t="shared" si="2"/>
        <v>3851</v>
      </c>
      <c r="F132" s="2">
        <f t="shared" si="3"/>
        <v>0</v>
      </c>
      <c r="G132" s="2">
        <f t="shared" si="4"/>
        <v>0</v>
      </c>
    </row>
    <row r="133">
      <c r="A133" s="2">
        <f>(Sheet3!A133)</f>
        <v>21290</v>
      </c>
      <c r="B133" s="2">
        <f>(Sheet2!A133)</f>
        <v>17299</v>
      </c>
      <c r="C133" s="2">
        <f t="shared" si="1"/>
        <v>-3991</v>
      </c>
      <c r="D133" s="2">
        <f t="shared" si="2"/>
        <v>3991</v>
      </c>
      <c r="F133" s="2">
        <f t="shared" si="3"/>
        <v>0</v>
      </c>
      <c r="G133" s="2">
        <f t="shared" si="4"/>
        <v>0</v>
      </c>
    </row>
    <row r="134">
      <c r="A134" s="2">
        <f>(Sheet3!A134)</f>
        <v>21313</v>
      </c>
      <c r="B134" s="2">
        <f>(Sheet2!A134)</f>
        <v>17299</v>
      </c>
      <c r="C134" s="2">
        <f t="shared" si="1"/>
        <v>-4014</v>
      </c>
      <c r="D134" s="2">
        <f t="shared" si="2"/>
        <v>4014</v>
      </c>
      <c r="F134" s="2">
        <f t="shared" si="3"/>
        <v>0</v>
      </c>
      <c r="G134" s="2">
        <f t="shared" si="4"/>
        <v>0</v>
      </c>
    </row>
    <row r="135">
      <c r="A135" s="2">
        <f>(Sheet3!A135)</f>
        <v>21325</v>
      </c>
      <c r="B135" s="2">
        <f>(Sheet2!A135)</f>
        <v>17299</v>
      </c>
      <c r="C135" s="2">
        <f t="shared" si="1"/>
        <v>-4026</v>
      </c>
      <c r="D135" s="2">
        <f t="shared" si="2"/>
        <v>4026</v>
      </c>
      <c r="F135" s="2">
        <f t="shared" si="3"/>
        <v>0</v>
      </c>
      <c r="G135" s="2">
        <f t="shared" si="4"/>
        <v>0</v>
      </c>
    </row>
    <row r="136">
      <c r="A136" s="2">
        <f>(Sheet3!A136)</f>
        <v>21486</v>
      </c>
      <c r="B136" s="2">
        <f>(Sheet2!A136)</f>
        <v>17299</v>
      </c>
      <c r="C136" s="2">
        <f t="shared" si="1"/>
        <v>-4187</v>
      </c>
      <c r="D136" s="2">
        <f t="shared" si="2"/>
        <v>4187</v>
      </c>
      <c r="F136" s="2">
        <f t="shared" si="3"/>
        <v>0</v>
      </c>
      <c r="G136" s="2">
        <f t="shared" si="4"/>
        <v>0</v>
      </c>
    </row>
    <row r="137">
      <c r="A137" s="2">
        <f>(Sheet3!A137)</f>
        <v>21511</v>
      </c>
      <c r="B137" s="2">
        <f>(Sheet2!A137)</f>
        <v>17299</v>
      </c>
      <c r="C137" s="2">
        <f t="shared" si="1"/>
        <v>-4212</v>
      </c>
      <c r="D137" s="2">
        <f t="shared" si="2"/>
        <v>4212</v>
      </c>
      <c r="F137" s="2">
        <f t="shared" si="3"/>
        <v>0</v>
      </c>
      <c r="G137" s="2">
        <f t="shared" si="4"/>
        <v>0</v>
      </c>
    </row>
    <row r="138">
      <c r="A138" s="2">
        <f>(Sheet3!A138)</f>
        <v>21643</v>
      </c>
      <c r="B138" s="2">
        <f>(Sheet2!A138)</f>
        <v>17299</v>
      </c>
      <c r="C138" s="2">
        <f t="shared" si="1"/>
        <v>-4344</v>
      </c>
      <c r="D138" s="2">
        <f t="shared" si="2"/>
        <v>4344</v>
      </c>
      <c r="F138" s="2">
        <f t="shared" si="3"/>
        <v>0</v>
      </c>
      <c r="G138" s="2">
        <f t="shared" si="4"/>
        <v>0</v>
      </c>
    </row>
    <row r="139">
      <c r="A139" s="2">
        <f>(Sheet3!A139)</f>
        <v>21780</v>
      </c>
      <c r="B139" s="2">
        <f>(Sheet2!A139)</f>
        <v>17299</v>
      </c>
      <c r="C139" s="2">
        <f t="shared" si="1"/>
        <v>-4481</v>
      </c>
      <c r="D139" s="2">
        <f t="shared" si="2"/>
        <v>4481</v>
      </c>
      <c r="F139" s="2">
        <f t="shared" si="3"/>
        <v>0</v>
      </c>
      <c r="G139" s="2">
        <f t="shared" si="4"/>
        <v>0</v>
      </c>
    </row>
    <row r="140">
      <c r="A140" s="2">
        <f>(Sheet3!A140)</f>
        <v>21811</v>
      </c>
      <c r="B140" s="2">
        <f>(Sheet2!A140)</f>
        <v>17309</v>
      </c>
      <c r="C140" s="2">
        <f t="shared" si="1"/>
        <v>-4502</v>
      </c>
      <c r="D140" s="2">
        <f t="shared" si="2"/>
        <v>4502</v>
      </c>
      <c r="F140" s="2">
        <f t="shared" si="3"/>
        <v>0</v>
      </c>
      <c r="G140" s="2">
        <f t="shared" si="4"/>
        <v>0</v>
      </c>
    </row>
    <row r="141">
      <c r="A141" s="2">
        <f>(Sheet3!A141)</f>
        <v>21812</v>
      </c>
      <c r="B141" s="2">
        <f>(Sheet2!A141)</f>
        <v>17599</v>
      </c>
      <c r="C141" s="2">
        <f t="shared" si="1"/>
        <v>-4213</v>
      </c>
      <c r="D141" s="2">
        <f t="shared" si="2"/>
        <v>4213</v>
      </c>
      <c r="F141" s="2">
        <f t="shared" si="3"/>
        <v>0</v>
      </c>
      <c r="G141" s="2">
        <f t="shared" si="4"/>
        <v>0</v>
      </c>
    </row>
    <row r="142">
      <c r="A142" s="2">
        <f>(Sheet3!A142)</f>
        <v>21930</v>
      </c>
      <c r="B142" s="2">
        <f>(Sheet2!A142)</f>
        <v>17849</v>
      </c>
      <c r="C142" s="2">
        <f t="shared" si="1"/>
        <v>-4081</v>
      </c>
      <c r="D142" s="2">
        <f t="shared" si="2"/>
        <v>4081</v>
      </c>
      <c r="F142" s="2">
        <f t="shared" si="3"/>
        <v>0</v>
      </c>
      <c r="G142" s="2">
        <f t="shared" si="4"/>
        <v>0</v>
      </c>
    </row>
    <row r="143">
      <c r="A143" s="2">
        <f>(Sheet3!A143)</f>
        <v>22055</v>
      </c>
      <c r="B143" s="2">
        <f>(Sheet2!A143)</f>
        <v>17880</v>
      </c>
      <c r="C143" s="2">
        <f t="shared" si="1"/>
        <v>-4175</v>
      </c>
      <c r="D143" s="2">
        <f t="shared" si="2"/>
        <v>4175</v>
      </c>
      <c r="F143" s="2">
        <f t="shared" si="3"/>
        <v>0</v>
      </c>
      <c r="G143" s="2">
        <f t="shared" si="4"/>
        <v>0</v>
      </c>
    </row>
    <row r="144">
      <c r="A144" s="2">
        <f>(Sheet3!A144)</f>
        <v>22143</v>
      </c>
      <c r="B144" s="2">
        <f>(Sheet2!A144)</f>
        <v>18000</v>
      </c>
      <c r="C144" s="2">
        <f t="shared" si="1"/>
        <v>-4143</v>
      </c>
      <c r="D144" s="2">
        <f t="shared" si="2"/>
        <v>4143</v>
      </c>
      <c r="F144" s="2">
        <f t="shared" si="3"/>
        <v>0</v>
      </c>
      <c r="G144" s="2">
        <f t="shared" si="4"/>
        <v>0</v>
      </c>
    </row>
    <row r="145">
      <c r="A145" s="2">
        <f>(Sheet3!A145)</f>
        <v>22260</v>
      </c>
      <c r="B145" s="2">
        <f>(Sheet2!A145)</f>
        <v>18024</v>
      </c>
      <c r="C145" s="2">
        <f t="shared" si="1"/>
        <v>-4236</v>
      </c>
      <c r="D145" s="2">
        <f t="shared" si="2"/>
        <v>4236</v>
      </c>
      <c r="F145" s="2">
        <f t="shared" si="3"/>
        <v>0</v>
      </c>
      <c r="G145" s="2">
        <f t="shared" si="4"/>
        <v>0</v>
      </c>
    </row>
    <row r="146">
      <c r="A146" s="2">
        <f>(Sheet3!A146)</f>
        <v>22440</v>
      </c>
      <c r="B146" s="2">
        <f>(Sheet2!A146)</f>
        <v>18156</v>
      </c>
      <c r="C146" s="2">
        <f t="shared" si="1"/>
        <v>-4284</v>
      </c>
      <c r="D146" s="2">
        <f t="shared" si="2"/>
        <v>4284</v>
      </c>
      <c r="F146" s="2">
        <f t="shared" si="3"/>
        <v>0</v>
      </c>
      <c r="G146" s="2">
        <f t="shared" si="4"/>
        <v>0</v>
      </c>
    </row>
    <row r="147">
      <c r="A147" s="2">
        <f>(Sheet3!A147)</f>
        <v>22764</v>
      </c>
      <c r="B147" s="2">
        <f>(Sheet2!A147)</f>
        <v>18205</v>
      </c>
      <c r="C147" s="2">
        <f t="shared" si="1"/>
        <v>-4559</v>
      </c>
      <c r="D147" s="2">
        <f t="shared" si="2"/>
        <v>4559</v>
      </c>
      <c r="F147" s="2">
        <f t="shared" si="3"/>
        <v>0</v>
      </c>
      <c r="G147" s="2">
        <f t="shared" si="4"/>
        <v>0</v>
      </c>
    </row>
    <row r="148">
      <c r="A148" s="2">
        <f>(Sheet3!A148)</f>
        <v>22828</v>
      </c>
      <c r="B148" s="2">
        <f>(Sheet2!A148)</f>
        <v>18254</v>
      </c>
      <c r="C148" s="2">
        <f t="shared" si="1"/>
        <v>-4574</v>
      </c>
      <c r="D148" s="2">
        <f t="shared" si="2"/>
        <v>4574</v>
      </c>
      <c r="F148" s="2">
        <f t="shared" si="3"/>
        <v>0</v>
      </c>
      <c r="G148" s="2">
        <f t="shared" si="4"/>
        <v>0</v>
      </c>
    </row>
    <row r="149">
      <c r="A149" s="2">
        <f>(Sheet3!A149)</f>
        <v>22891</v>
      </c>
      <c r="B149" s="2">
        <f>(Sheet2!A149)</f>
        <v>18317</v>
      </c>
      <c r="C149" s="2">
        <f t="shared" si="1"/>
        <v>-4574</v>
      </c>
      <c r="D149" s="2">
        <f t="shared" si="2"/>
        <v>4574</v>
      </c>
      <c r="F149" s="2">
        <f t="shared" si="3"/>
        <v>0</v>
      </c>
      <c r="G149" s="2">
        <f t="shared" si="4"/>
        <v>0</v>
      </c>
    </row>
    <row r="150">
      <c r="A150" s="2">
        <f>(Sheet3!A150)</f>
        <v>22958</v>
      </c>
      <c r="B150" s="2">
        <f>(Sheet2!A150)</f>
        <v>18325</v>
      </c>
      <c r="C150" s="2">
        <f t="shared" si="1"/>
        <v>-4633</v>
      </c>
      <c r="D150" s="2">
        <f t="shared" si="2"/>
        <v>4633</v>
      </c>
      <c r="F150" s="2">
        <f t="shared" si="3"/>
        <v>0</v>
      </c>
      <c r="G150" s="2">
        <f t="shared" si="4"/>
        <v>0</v>
      </c>
    </row>
    <row r="151">
      <c r="A151" s="2">
        <f>(Sheet3!A151)</f>
        <v>23004</v>
      </c>
      <c r="B151" s="2">
        <f>(Sheet2!A151)</f>
        <v>18973</v>
      </c>
      <c r="C151" s="2">
        <f t="shared" si="1"/>
        <v>-4031</v>
      </c>
      <c r="D151" s="2">
        <f t="shared" si="2"/>
        <v>4031</v>
      </c>
      <c r="F151" s="2">
        <f t="shared" si="3"/>
        <v>0</v>
      </c>
      <c r="G151" s="2">
        <f t="shared" si="4"/>
        <v>0</v>
      </c>
    </row>
    <row r="152">
      <c r="A152" s="2">
        <f>(Sheet3!A152)</f>
        <v>23054</v>
      </c>
      <c r="B152" s="2">
        <f>(Sheet2!A152)</f>
        <v>19012</v>
      </c>
      <c r="C152" s="2">
        <f t="shared" si="1"/>
        <v>-4042</v>
      </c>
      <c r="D152" s="2">
        <f t="shared" si="2"/>
        <v>4042</v>
      </c>
      <c r="F152" s="2">
        <f t="shared" si="3"/>
        <v>16</v>
      </c>
      <c r="G152" s="2">
        <f t="shared" si="4"/>
        <v>368864</v>
      </c>
    </row>
    <row r="153">
      <c r="A153" s="2">
        <f>(Sheet3!A153)</f>
        <v>23136</v>
      </c>
      <c r="B153" s="2">
        <f>(Sheet2!A153)</f>
        <v>19111</v>
      </c>
      <c r="C153" s="2">
        <f t="shared" si="1"/>
        <v>-4025</v>
      </c>
      <c r="D153" s="2">
        <f t="shared" si="2"/>
        <v>4025</v>
      </c>
      <c r="F153" s="2">
        <f t="shared" si="3"/>
        <v>0</v>
      </c>
      <c r="G153" s="2">
        <f t="shared" si="4"/>
        <v>0</v>
      </c>
    </row>
    <row r="154">
      <c r="A154" s="2">
        <f>(Sheet3!A154)</f>
        <v>23379</v>
      </c>
      <c r="B154" s="2">
        <f>(Sheet2!A154)</f>
        <v>19388</v>
      </c>
      <c r="C154" s="2">
        <f t="shared" si="1"/>
        <v>-3991</v>
      </c>
      <c r="D154" s="2">
        <f t="shared" si="2"/>
        <v>3991</v>
      </c>
      <c r="F154" s="2">
        <f t="shared" si="3"/>
        <v>0</v>
      </c>
      <c r="G154" s="2">
        <f t="shared" si="4"/>
        <v>0</v>
      </c>
    </row>
    <row r="155">
      <c r="A155" s="2">
        <f>(Sheet3!A155)</f>
        <v>23466</v>
      </c>
      <c r="B155" s="2">
        <f>(Sheet2!A155)</f>
        <v>19650</v>
      </c>
      <c r="C155" s="2">
        <f t="shared" si="1"/>
        <v>-3816</v>
      </c>
      <c r="D155" s="2">
        <f t="shared" si="2"/>
        <v>3816</v>
      </c>
      <c r="F155" s="2">
        <f t="shared" si="3"/>
        <v>0</v>
      </c>
      <c r="G155" s="2">
        <f t="shared" si="4"/>
        <v>0</v>
      </c>
    </row>
    <row r="156">
      <c r="A156" s="2">
        <f>(Sheet3!A156)</f>
        <v>23519</v>
      </c>
      <c r="B156" s="2">
        <f>(Sheet2!A156)</f>
        <v>19687</v>
      </c>
      <c r="C156" s="2">
        <f t="shared" si="1"/>
        <v>-3832</v>
      </c>
      <c r="D156" s="2">
        <f t="shared" si="2"/>
        <v>3832</v>
      </c>
      <c r="F156" s="2">
        <f t="shared" si="3"/>
        <v>0</v>
      </c>
      <c r="G156" s="2">
        <f t="shared" si="4"/>
        <v>0</v>
      </c>
    </row>
    <row r="157">
      <c r="A157" s="2">
        <f>(Sheet3!A157)</f>
        <v>23852</v>
      </c>
      <c r="B157" s="2">
        <f>(Sheet2!A157)</f>
        <v>19758</v>
      </c>
      <c r="C157" s="2">
        <f t="shared" si="1"/>
        <v>-4094</v>
      </c>
      <c r="D157" s="2">
        <f t="shared" si="2"/>
        <v>4094</v>
      </c>
      <c r="F157" s="2">
        <f t="shared" si="3"/>
        <v>0</v>
      </c>
      <c r="G157" s="2">
        <f t="shared" si="4"/>
        <v>0</v>
      </c>
    </row>
    <row r="158">
      <c r="A158" s="2">
        <f>(Sheet3!A158)</f>
        <v>23875</v>
      </c>
      <c r="B158" s="2">
        <f>(Sheet2!A158)</f>
        <v>20135</v>
      </c>
      <c r="C158" s="2">
        <f t="shared" si="1"/>
        <v>-3740</v>
      </c>
      <c r="D158" s="2">
        <f t="shared" si="2"/>
        <v>3740</v>
      </c>
      <c r="F158" s="2">
        <f t="shared" si="3"/>
        <v>0</v>
      </c>
      <c r="G158" s="2">
        <f t="shared" si="4"/>
        <v>0</v>
      </c>
    </row>
    <row r="159">
      <c r="A159" s="2">
        <f>(Sheet3!A159)</f>
        <v>23880</v>
      </c>
      <c r="B159" s="2">
        <f>(Sheet2!A159)</f>
        <v>20182</v>
      </c>
      <c r="C159" s="2">
        <f t="shared" si="1"/>
        <v>-3698</v>
      </c>
      <c r="D159" s="2">
        <f t="shared" si="2"/>
        <v>3698</v>
      </c>
      <c r="F159" s="2">
        <f t="shared" si="3"/>
        <v>0</v>
      </c>
      <c r="G159" s="2">
        <f t="shared" si="4"/>
        <v>0</v>
      </c>
    </row>
    <row r="160">
      <c r="A160" s="2">
        <f>(Sheet3!A160)</f>
        <v>23903</v>
      </c>
      <c r="B160" s="2">
        <f>(Sheet2!A160)</f>
        <v>20261</v>
      </c>
      <c r="C160" s="2">
        <f t="shared" si="1"/>
        <v>-3642</v>
      </c>
      <c r="D160" s="2">
        <f t="shared" si="2"/>
        <v>3642</v>
      </c>
      <c r="F160" s="2">
        <f t="shared" si="3"/>
        <v>0</v>
      </c>
      <c r="G160" s="2">
        <f t="shared" si="4"/>
        <v>0</v>
      </c>
    </row>
    <row r="161">
      <c r="A161" s="2">
        <f>(Sheet3!A161)</f>
        <v>24206</v>
      </c>
      <c r="B161" s="2">
        <f>(Sheet2!A161)</f>
        <v>20405</v>
      </c>
      <c r="C161" s="2">
        <f t="shared" si="1"/>
        <v>-3801</v>
      </c>
      <c r="D161" s="2">
        <f t="shared" si="2"/>
        <v>3801</v>
      </c>
      <c r="F161" s="2">
        <f t="shared" si="3"/>
        <v>0</v>
      </c>
      <c r="G161" s="2">
        <f t="shared" si="4"/>
        <v>0</v>
      </c>
    </row>
    <row r="162">
      <c r="A162" s="2">
        <f>(Sheet3!A162)</f>
        <v>24372</v>
      </c>
      <c r="B162" s="2">
        <f>(Sheet2!A162)</f>
        <v>20462</v>
      </c>
      <c r="C162" s="2">
        <f t="shared" si="1"/>
        <v>-3910</v>
      </c>
      <c r="D162" s="2">
        <f t="shared" si="2"/>
        <v>3910</v>
      </c>
      <c r="F162" s="2">
        <f t="shared" si="3"/>
        <v>0</v>
      </c>
      <c r="G162" s="2">
        <f t="shared" si="4"/>
        <v>0</v>
      </c>
    </row>
    <row r="163">
      <c r="A163" s="2">
        <f>(Sheet3!A163)</f>
        <v>24435</v>
      </c>
      <c r="B163" s="2">
        <f>(Sheet2!A163)</f>
        <v>20557</v>
      </c>
      <c r="C163" s="2">
        <f t="shared" si="1"/>
        <v>-3878</v>
      </c>
      <c r="D163" s="2">
        <f t="shared" si="2"/>
        <v>3878</v>
      </c>
      <c r="F163" s="2">
        <f t="shared" si="3"/>
        <v>0</v>
      </c>
      <c r="G163" s="2">
        <f t="shared" si="4"/>
        <v>0</v>
      </c>
    </row>
    <row r="164">
      <c r="A164" s="2">
        <f>(Sheet3!A164)</f>
        <v>24554</v>
      </c>
      <c r="B164" s="2">
        <f>(Sheet2!A164)</f>
        <v>20574</v>
      </c>
      <c r="C164" s="2">
        <f t="shared" si="1"/>
        <v>-3980</v>
      </c>
      <c r="D164" s="2">
        <f t="shared" si="2"/>
        <v>3980</v>
      </c>
      <c r="F164" s="2">
        <f t="shared" si="3"/>
        <v>0</v>
      </c>
      <c r="G164" s="2">
        <f t="shared" si="4"/>
        <v>0</v>
      </c>
    </row>
    <row r="165">
      <c r="A165" s="2">
        <f>(Sheet3!A165)</f>
        <v>24609</v>
      </c>
      <c r="B165" s="2">
        <f>(Sheet2!A165)</f>
        <v>20848</v>
      </c>
      <c r="C165" s="2">
        <f t="shared" si="1"/>
        <v>-3761</v>
      </c>
      <c r="D165" s="2">
        <f t="shared" si="2"/>
        <v>3761</v>
      </c>
      <c r="F165" s="2">
        <f t="shared" si="3"/>
        <v>0</v>
      </c>
      <c r="G165" s="2">
        <f t="shared" si="4"/>
        <v>0</v>
      </c>
    </row>
    <row r="166">
      <c r="A166" s="2">
        <f>(Sheet3!A166)</f>
        <v>24824</v>
      </c>
      <c r="B166" s="2">
        <f>(Sheet2!A166)</f>
        <v>21026</v>
      </c>
      <c r="C166" s="2">
        <f t="shared" si="1"/>
        <v>-3798</v>
      </c>
      <c r="D166" s="2">
        <f t="shared" si="2"/>
        <v>3798</v>
      </c>
      <c r="F166" s="2">
        <f t="shared" si="3"/>
        <v>0</v>
      </c>
      <c r="G166" s="2">
        <f t="shared" si="4"/>
        <v>0</v>
      </c>
    </row>
    <row r="167">
      <c r="A167" s="2">
        <f>(Sheet3!A167)</f>
        <v>24842</v>
      </c>
      <c r="B167" s="2">
        <f>(Sheet2!A167)</f>
        <v>21234</v>
      </c>
      <c r="C167" s="2">
        <f t="shared" si="1"/>
        <v>-3608</v>
      </c>
      <c r="D167" s="2">
        <f t="shared" si="2"/>
        <v>3608</v>
      </c>
      <c r="F167" s="2">
        <f t="shared" si="3"/>
        <v>0</v>
      </c>
      <c r="G167" s="2">
        <f t="shared" si="4"/>
        <v>0</v>
      </c>
    </row>
    <row r="168">
      <c r="A168" s="2">
        <f>(Sheet3!A168)</f>
        <v>24923</v>
      </c>
      <c r="B168" s="2">
        <f>(Sheet2!A168)</f>
        <v>21613</v>
      </c>
      <c r="C168" s="2">
        <f t="shared" si="1"/>
        <v>-3310</v>
      </c>
      <c r="D168" s="2">
        <f t="shared" si="2"/>
        <v>3310</v>
      </c>
      <c r="F168" s="2">
        <f t="shared" si="3"/>
        <v>0</v>
      </c>
      <c r="G168" s="2">
        <f t="shared" si="4"/>
        <v>0</v>
      </c>
    </row>
    <row r="169">
      <c r="A169" s="2">
        <f>(Sheet3!A169)</f>
        <v>24953</v>
      </c>
      <c r="B169" s="2">
        <f>(Sheet2!A169)</f>
        <v>21632</v>
      </c>
      <c r="C169" s="2">
        <f t="shared" si="1"/>
        <v>-3321</v>
      </c>
      <c r="D169" s="2">
        <f t="shared" si="2"/>
        <v>3321</v>
      </c>
      <c r="F169" s="2">
        <f t="shared" si="3"/>
        <v>0</v>
      </c>
      <c r="G169" s="2">
        <f t="shared" si="4"/>
        <v>0</v>
      </c>
    </row>
    <row r="170">
      <c r="A170" s="2">
        <f>(Sheet3!A170)</f>
        <v>24964</v>
      </c>
      <c r="B170" s="2">
        <f>(Sheet2!A170)</f>
        <v>21723</v>
      </c>
      <c r="C170" s="2">
        <f t="shared" si="1"/>
        <v>-3241</v>
      </c>
      <c r="D170" s="2">
        <f t="shared" si="2"/>
        <v>3241</v>
      </c>
      <c r="F170" s="2">
        <f t="shared" si="3"/>
        <v>0</v>
      </c>
      <c r="G170" s="2">
        <f t="shared" si="4"/>
        <v>0</v>
      </c>
    </row>
    <row r="171">
      <c r="A171" s="2">
        <f>(Sheet3!A171)</f>
        <v>25173</v>
      </c>
      <c r="B171" s="2">
        <f>(Sheet2!A171)</f>
        <v>21967</v>
      </c>
      <c r="C171" s="2">
        <f t="shared" si="1"/>
        <v>-3206</v>
      </c>
      <c r="D171" s="2">
        <f t="shared" si="2"/>
        <v>3206</v>
      </c>
      <c r="F171" s="2">
        <f t="shared" si="3"/>
        <v>0</v>
      </c>
      <c r="G171" s="2">
        <f t="shared" si="4"/>
        <v>0</v>
      </c>
    </row>
    <row r="172">
      <c r="A172" s="2">
        <f>(Sheet3!A172)</f>
        <v>25191</v>
      </c>
      <c r="B172" s="2">
        <f>(Sheet2!A172)</f>
        <v>22228</v>
      </c>
      <c r="C172" s="2">
        <f t="shared" si="1"/>
        <v>-2963</v>
      </c>
      <c r="D172" s="2">
        <f t="shared" si="2"/>
        <v>2963</v>
      </c>
      <c r="F172" s="2">
        <f t="shared" si="3"/>
        <v>0</v>
      </c>
      <c r="G172" s="2">
        <f t="shared" si="4"/>
        <v>0</v>
      </c>
    </row>
    <row r="173">
      <c r="A173" s="2">
        <f>(Sheet3!A173)</f>
        <v>25469</v>
      </c>
      <c r="B173" s="2">
        <f>(Sheet2!A173)</f>
        <v>22280</v>
      </c>
      <c r="C173" s="2">
        <f t="shared" si="1"/>
        <v>-3189</v>
      </c>
      <c r="D173" s="2">
        <f t="shared" si="2"/>
        <v>3189</v>
      </c>
      <c r="F173" s="2">
        <f t="shared" si="3"/>
        <v>0</v>
      </c>
      <c r="G173" s="2">
        <f t="shared" si="4"/>
        <v>0</v>
      </c>
    </row>
    <row r="174">
      <c r="A174" s="2">
        <f>(Sheet3!A174)</f>
        <v>25531</v>
      </c>
      <c r="B174" s="2">
        <f>(Sheet2!A174)</f>
        <v>22369</v>
      </c>
      <c r="C174" s="2">
        <f t="shared" si="1"/>
        <v>-3162</v>
      </c>
      <c r="D174" s="2">
        <f t="shared" si="2"/>
        <v>3162</v>
      </c>
      <c r="F174" s="2">
        <f t="shared" si="3"/>
        <v>0</v>
      </c>
      <c r="G174" s="2">
        <f t="shared" si="4"/>
        <v>0</v>
      </c>
    </row>
    <row r="175">
      <c r="A175" s="2">
        <f>(Sheet3!A175)</f>
        <v>25532</v>
      </c>
      <c r="B175" s="2">
        <f>(Sheet2!A175)</f>
        <v>22482</v>
      </c>
      <c r="C175" s="2">
        <f t="shared" si="1"/>
        <v>-3050</v>
      </c>
      <c r="D175" s="2">
        <f t="shared" si="2"/>
        <v>3050</v>
      </c>
      <c r="F175" s="2">
        <f t="shared" si="3"/>
        <v>0</v>
      </c>
      <c r="G175" s="2">
        <f t="shared" si="4"/>
        <v>0</v>
      </c>
    </row>
    <row r="176">
      <c r="A176" s="2">
        <f>(Sheet3!A176)</f>
        <v>25558</v>
      </c>
      <c r="B176" s="2">
        <f>(Sheet2!A176)</f>
        <v>22568</v>
      </c>
      <c r="C176" s="2">
        <f t="shared" si="1"/>
        <v>-2990</v>
      </c>
      <c r="D176" s="2">
        <f t="shared" si="2"/>
        <v>2990</v>
      </c>
      <c r="F176" s="2">
        <f t="shared" si="3"/>
        <v>0</v>
      </c>
      <c r="G176" s="2">
        <f t="shared" si="4"/>
        <v>0</v>
      </c>
    </row>
    <row r="177">
      <c r="A177" s="2">
        <f>(Sheet3!A177)</f>
        <v>25618</v>
      </c>
      <c r="B177" s="2">
        <f>(Sheet2!A177)</f>
        <v>23054</v>
      </c>
      <c r="C177" s="2">
        <f t="shared" si="1"/>
        <v>-2564</v>
      </c>
      <c r="D177" s="2">
        <f t="shared" si="2"/>
        <v>2564</v>
      </c>
      <c r="F177" s="2">
        <f t="shared" si="3"/>
        <v>0</v>
      </c>
      <c r="G177" s="2">
        <f t="shared" si="4"/>
        <v>0</v>
      </c>
    </row>
    <row r="178">
      <c r="A178" s="2">
        <f>(Sheet3!A178)</f>
        <v>25749</v>
      </c>
      <c r="B178" s="2">
        <f>(Sheet2!A178)</f>
        <v>23054</v>
      </c>
      <c r="C178" s="2">
        <f t="shared" si="1"/>
        <v>-2695</v>
      </c>
      <c r="D178" s="2">
        <f t="shared" si="2"/>
        <v>2695</v>
      </c>
      <c r="F178" s="2">
        <f t="shared" si="3"/>
        <v>0</v>
      </c>
      <c r="G178" s="2">
        <f t="shared" si="4"/>
        <v>0</v>
      </c>
    </row>
    <row r="179">
      <c r="A179" s="2">
        <f>(Sheet3!A179)</f>
        <v>25770</v>
      </c>
      <c r="B179" s="2">
        <f>(Sheet2!A179)</f>
        <v>23054</v>
      </c>
      <c r="C179" s="2">
        <f t="shared" si="1"/>
        <v>-2716</v>
      </c>
      <c r="D179" s="2">
        <f t="shared" si="2"/>
        <v>2716</v>
      </c>
      <c r="F179" s="2">
        <f t="shared" si="3"/>
        <v>0</v>
      </c>
      <c r="G179" s="2">
        <f t="shared" si="4"/>
        <v>0</v>
      </c>
    </row>
    <row r="180">
      <c r="A180" s="2">
        <f>(Sheet3!A180)</f>
        <v>25898</v>
      </c>
      <c r="B180" s="2">
        <f>(Sheet2!A180)</f>
        <v>23054</v>
      </c>
      <c r="C180" s="2">
        <f t="shared" si="1"/>
        <v>-2844</v>
      </c>
      <c r="D180" s="2">
        <f t="shared" si="2"/>
        <v>2844</v>
      </c>
      <c r="F180" s="2">
        <f t="shared" si="3"/>
        <v>0</v>
      </c>
      <c r="G180" s="2">
        <f t="shared" si="4"/>
        <v>0</v>
      </c>
    </row>
    <row r="181">
      <c r="A181" s="2">
        <f>(Sheet3!A181)</f>
        <v>25961</v>
      </c>
      <c r="B181" s="2">
        <f>(Sheet2!A181)</f>
        <v>23054</v>
      </c>
      <c r="C181" s="2">
        <f t="shared" si="1"/>
        <v>-2907</v>
      </c>
      <c r="D181" s="2">
        <f t="shared" si="2"/>
        <v>2907</v>
      </c>
      <c r="F181" s="2">
        <f t="shared" si="3"/>
        <v>0</v>
      </c>
      <c r="G181" s="2">
        <f t="shared" si="4"/>
        <v>0</v>
      </c>
    </row>
    <row r="182">
      <c r="A182" s="2">
        <f>(Sheet3!A182)</f>
        <v>25967</v>
      </c>
      <c r="B182" s="2">
        <f>(Sheet2!A182)</f>
        <v>23054</v>
      </c>
      <c r="C182" s="2">
        <f t="shared" si="1"/>
        <v>-2913</v>
      </c>
      <c r="D182" s="2">
        <f t="shared" si="2"/>
        <v>2913</v>
      </c>
      <c r="F182" s="2">
        <f t="shared" si="3"/>
        <v>0</v>
      </c>
      <c r="G182" s="2">
        <f t="shared" si="4"/>
        <v>0</v>
      </c>
    </row>
    <row r="183">
      <c r="A183" s="2">
        <f>(Sheet3!A183)</f>
        <v>26128</v>
      </c>
      <c r="B183" s="2">
        <f>(Sheet2!A183)</f>
        <v>23054</v>
      </c>
      <c r="C183" s="2">
        <f t="shared" si="1"/>
        <v>-3074</v>
      </c>
      <c r="D183" s="2">
        <f t="shared" si="2"/>
        <v>3074</v>
      </c>
      <c r="F183" s="2">
        <f t="shared" si="3"/>
        <v>0</v>
      </c>
      <c r="G183" s="2">
        <f t="shared" si="4"/>
        <v>0</v>
      </c>
    </row>
    <row r="184">
      <c r="A184" s="2">
        <f>(Sheet3!A184)</f>
        <v>26170</v>
      </c>
      <c r="B184" s="2">
        <f>(Sheet2!A184)</f>
        <v>23054</v>
      </c>
      <c r="C184" s="2">
        <f t="shared" si="1"/>
        <v>-3116</v>
      </c>
      <c r="D184" s="2">
        <f t="shared" si="2"/>
        <v>3116</v>
      </c>
      <c r="F184" s="2">
        <f t="shared" si="3"/>
        <v>0</v>
      </c>
      <c r="G184" s="2">
        <f t="shared" si="4"/>
        <v>0</v>
      </c>
    </row>
    <row r="185">
      <c r="A185" s="2">
        <f>(Sheet3!A185)</f>
        <v>26287</v>
      </c>
      <c r="B185" s="2">
        <f>(Sheet2!A185)</f>
        <v>23054</v>
      </c>
      <c r="C185" s="2">
        <f t="shared" si="1"/>
        <v>-3233</v>
      </c>
      <c r="D185" s="2">
        <f t="shared" si="2"/>
        <v>3233</v>
      </c>
      <c r="F185" s="2">
        <f t="shared" si="3"/>
        <v>0</v>
      </c>
      <c r="G185" s="2">
        <f t="shared" si="4"/>
        <v>0</v>
      </c>
    </row>
    <row r="186">
      <c r="A186" s="2">
        <f>(Sheet3!A186)</f>
        <v>26294</v>
      </c>
      <c r="B186" s="2">
        <f>(Sheet2!A186)</f>
        <v>23054</v>
      </c>
      <c r="C186" s="2">
        <f t="shared" si="1"/>
        <v>-3240</v>
      </c>
      <c r="D186" s="2">
        <f t="shared" si="2"/>
        <v>3240</v>
      </c>
      <c r="F186" s="2">
        <f t="shared" si="3"/>
        <v>0</v>
      </c>
      <c r="G186" s="2">
        <f t="shared" si="4"/>
        <v>0</v>
      </c>
    </row>
    <row r="187">
      <c r="A187" s="2">
        <f>(Sheet3!A187)</f>
        <v>26345</v>
      </c>
      <c r="B187" s="2">
        <f>(Sheet2!A187)</f>
        <v>23054</v>
      </c>
      <c r="C187" s="2">
        <f t="shared" si="1"/>
        <v>-3291</v>
      </c>
      <c r="D187" s="2">
        <f t="shared" si="2"/>
        <v>3291</v>
      </c>
      <c r="F187" s="2">
        <f t="shared" si="3"/>
        <v>0</v>
      </c>
      <c r="G187" s="2">
        <f t="shared" si="4"/>
        <v>0</v>
      </c>
    </row>
    <row r="188">
      <c r="A188" s="2">
        <f>(Sheet3!A188)</f>
        <v>26500</v>
      </c>
      <c r="B188" s="2">
        <f>(Sheet2!A188)</f>
        <v>23054</v>
      </c>
      <c r="C188" s="2">
        <f t="shared" si="1"/>
        <v>-3446</v>
      </c>
      <c r="D188" s="2">
        <f t="shared" si="2"/>
        <v>3446</v>
      </c>
      <c r="F188" s="2">
        <f t="shared" si="3"/>
        <v>0</v>
      </c>
      <c r="G188" s="2">
        <f t="shared" si="4"/>
        <v>0</v>
      </c>
    </row>
    <row r="189">
      <c r="A189" s="2">
        <f>(Sheet3!A189)</f>
        <v>26612</v>
      </c>
      <c r="B189" s="2">
        <f>(Sheet2!A189)</f>
        <v>23054</v>
      </c>
      <c r="C189" s="2">
        <f t="shared" si="1"/>
        <v>-3558</v>
      </c>
      <c r="D189" s="2">
        <f t="shared" si="2"/>
        <v>3558</v>
      </c>
      <c r="F189" s="2">
        <f t="shared" si="3"/>
        <v>0</v>
      </c>
      <c r="G189" s="2">
        <f t="shared" si="4"/>
        <v>0</v>
      </c>
    </row>
    <row r="190">
      <c r="A190" s="2">
        <f>(Sheet3!A190)</f>
        <v>26755</v>
      </c>
      <c r="B190" s="2">
        <f>(Sheet2!A190)</f>
        <v>23054</v>
      </c>
      <c r="C190" s="2">
        <f t="shared" si="1"/>
        <v>-3701</v>
      </c>
      <c r="D190" s="2">
        <f t="shared" si="2"/>
        <v>3701</v>
      </c>
      <c r="F190" s="2">
        <f t="shared" si="3"/>
        <v>0</v>
      </c>
      <c r="G190" s="2">
        <f t="shared" si="4"/>
        <v>0</v>
      </c>
    </row>
    <row r="191">
      <c r="A191" s="2">
        <f>(Sheet3!A191)</f>
        <v>26777</v>
      </c>
      <c r="B191" s="2">
        <f>(Sheet2!A191)</f>
        <v>23054</v>
      </c>
      <c r="C191" s="2">
        <f t="shared" si="1"/>
        <v>-3723</v>
      </c>
      <c r="D191" s="2">
        <f t="shared" si="2"/>
        <v>3723</v>
      </c>
      <c r="F191" s="2">
        <f t="shared" si="3"/>
        <v>0</v>
      </c>
      <c r="G191" s="2">
        <f t="shared" si="4"/>
        <v>0</v>
      </c>
    </row>
    <row r="192">
      <c r="A192" s="2">
        <f>(Sheet3!A192)</f>
        <v>26862</v>
      </c>
      <c r="B192" s="2">
        <f>(Sheet2!A192)</f>
        <v>23054</v>
      </c>
      <c r="C192" s="2">
        <f t="shared" si="1"/>
        <v>-3808</v>
      </c>
      <c r="D192" s="2">
        <f t="shared" si="2"/>
        <v>3808</v>
      </c>
      <c r="F192" s="2">
        <f t="shared" si="3"/>
        <v>0</v>
      </c>
      <c r="G192" s="2">
        <f t="shared" si="4"/>
        <v>0</v>
      </c>
    </row>
    <row r="193">
      <c r="A193" s="2">
        <f>(Sheet3!A193)</f>
        <v>26871</v>
      </c>
      <c r="B193" s="2">
        <f>(Sheet2!A193)</f>
        <v>23200</v>
      </c>
      <c r="C193" s="2">
        <f t="shared" si="1"/>
        <v>-3671</v>
      </c>
      <c r="D193" s="2">
        <f t="shared" si="2"/>
        <v>3671</v>
      </c>
      <c r="F193" s="2">
        <f t="shared" si="3"/>
        <v>0</v>
      </c>
      <c r="G193" s="2">
        <f t="shared" si="4"/>
        <v>0</v>
      </c>
    </row>
    <row r="194">
      <c r="A194" s="2">
        <f>(Sheet3!A194)</f>
        <v>26917</v>
      </c>
      <c r="B194" s="2">
        <f>(Sheet2!A194)</f>
        <v>23383</v>
      </c>
      <c r="C194" s="2">
        <f t="shared" si="1"/>
        <v>-3534</v>
      </c>
      <c r="D194" s="2">
        <f t="shared" si="2"/>
        <v>3534</v>
      </c>
      <c r="F194" s="2">
        <f t="shared" si="3"/>
        <v>0</v>
      </c>
      <c r="G194" s="2">
        <f t="shared" si="4"/>
        <v>0</v>
      </c>
    </row>
    <row r="195">
      <c r="A195" s="2">
        <f>(Sheet3!A195)</f>
        <v>27063</v>
      </c>
      <c r="B195" s="2">
        <f>(Sheet2!A195)</f>
        <v>23651</v>
      </c>
      <c r="C195" s="2">
        <f t="shared" si="1"/>
        <v>-3412</v>
      </c>
      <c r="D195" s="2">
        <f t="shared" si="2"/>
        <v>3412</v>
      </c>
      <c r="F195" s="2">
        <f t="shared" si="3"/>
        <v>0</v>
      </c>
      <c r="G195" s="2">
        <f t="shared" si="4"/>
        <v>0</v>
      </c>
    </row>
    <row r="196">
      <c r="A196" s="2">
        <f>(Sheet3!A196)</f>
        <v>27073</v>
      </c>
      <c r="B196" s="2">
        <f>(Sheet2!A196)</f>
        <v>23720</v>
      </c>
      <c r="C196" s="2">
        <f t="shared" si="1"/>
        <v>-3353</v>
      </c>
      <c r="D196" s="2">
        <f t="shared" si="2"/>
        <v>3353</v>
      </c>
      <c r="F196" s="2">
        <f t="shared" si="3"/>
        <v>0</v>
      </c>
      <c r="G196" s="2">
        <f t="shared" si="4"/>
        <v>0</v>
      </c>
    </row>
    <row r="197">
      <c r="A197" s="2">
        <f>(Sheet3!A197)</f>
        <v>27322</v>
      </c>
      <c r="B197" s="2">
        <f>(Sheet2!A197)</f>
        <v>23798</v>
      </c>
      <c r="C197" s="2">
        <f t="shared" si="1"/>
        <v>-3524</v>
      </c>
      <c r="D197" s="2">
        <f t="shared" si="2"/>
        <v>3524</v>
      </c>
      <c r="F197" s="2">
        <f t="shared" si="3"/>
        <v>0</v>
      </c>
      <c r="G197" s="2">
        <f t="shared" si="4"/>
        <v>0</v>
      </c>
    </row>
    <row r="198">
      <c r="A198" s="2">
        <f>(Sheet3!A198)</f>
        <v>27751</v>
      </c>
      <c r="B198" s="2">
        <f>(Sheet2!A198)</f>
        <v>23902</v>
      </c>
      <c r="C198" s="2">
        <f t="shared" si="1"/>
        <v>-3849</v>
      </c>
      <c r="D198" s="2">
        <f t="shared" si="2"/>
        <v>3849</v>
      </c>
      <c r="F198" s="2">
        <f t="shared" si="3"/>
        <v>0</v>
      </c>
      <c r="G198" s="2">
        <f t="shared" si="4"/>
        <v>0</v>
      </c>
    </row>
    <row r="199">
      <c r="A199" s="2">
        <f>(Sheet3!A199)</f>
        <v>27828</v>
      </c>
      <c r="B199" s="2">
        <f>(Sheet2!A199)</f>
        <v>23975</v>
      </c>
      <c r="C199" s="2">
        <f t="shared" si="1"/>
        <v>-3853</v>
      </c>
      <c r="D199" s="2">
        <f t="shared" si="2"/>
        <v>3853</v>
      </c>
      <c r="F199" s="2">
        <f t="shared" si="3"/>
        <v>0</v>
      </c>
      <c r="G199" s="2">
        <f t="shared" si="4"/>
        <v>0</v>
      </c>
    </row>
    <row r="200">
      <c r="A200" s="2">
        <f>(Sheet3!A200)</f>
        <v>27845</v>
      </c>
      <c r="B200" s="2">
        <f>(Sheet2!A200)</f>
        <v>24081</v>
      </c>
      <c r="C200" s="2">
        <f t="shared" si="1"/>
        <v>-3764</v>
      </c>
      <c r="D200" s="2">
        <f t="shared" si="2"/>
        <v>3764</v>
      </c>
      <c r="F200" s="2">
        <f t="shared" si="3"/>
        <v>0</v>
      </c>
      <c r="G200" s="2">
        <f t="shared" si="4"/>
        <v>0</v>
      </c>
    </row>
    <row r="201">
      <c r="A201" s="2">
        <f>(Sheet3!A201)</f>
        <v>27889</v>
      </c>
      <c r="B201" s="2">
        <f>(Sheet2!A201)</f>
        <v>24189</v>
      </c>
      <c r="C201" s="2">
        <f t="shared" si="1"/>
        <v>-3700</v>
      </c>
      <c r="D201" s="2">
        <f t="shared" si="2"/>
        <v>3700</v>
      </c>
      <c r="F201" s="2">
        <f t="shared" si="3"/>
        <v>0</v>
      </c>
      <c r="G201" s="2">
        <f t="shared" si="4"/>
        <v>0</v>
      </c>
    </row>
    <row r="202">
      <c r="A202" s="2">
        <f>(Sheet3!A202)</f>
        <v>27931</v>
      </c>
      <c r="B202" s="2">
        <f>(Sheet2!A202)</f>
        <v>24241</v>
      </c>
      <c r="C202" s="2">
        <f t="shared" si="1"/>
        <v>-3690</v>
      </c>
      <c r="D202" s="2">
        <f t="shared" si="2"/>
        <v>3690</v>
      </c>
      <c r="F202" s="2">
        <f t="shared" si="3"/>
        <v>0</v>
      </c>
      <c r="G202" s="2">
        <f t="shared" si="4"/>
        <v>0</v>
      </c>
    </row>
    <row r="203">
      <c r="A203" s="2">
        <f>(Sheet3!A203)</f>
        <v>27935</v>
      </c>
      <c r="B203" s="2">
        <f>(Sheet2!A203)</f>
        <v>24365</v>
      </c>
      <c r="C203" s="2">
        <f t="shared" si="1"/>
        <v>-3570</v>
      </c>
      <c r="D203" s="2">
        <f t="shared" si="2"/>
        <v>3570</v>
      </c>
      <c r="F203" s="2">
        <f t="shared" si="3"/>
        <v>0</v>
      </c>
      <c r="G203" s="2">
        <f t="shared" si="4"/>
        <v>0</v>
      </c>
    </row>
    <row r="204">
      <c r="A204" s="2">
        <f>(Sheet3!A204)</f>
        <v>27972</v>
      </c>
      <c r="B204" s="2">
        <f>(Sheet2!A204)</f>
        <v>24451</v>
      </c>
      <c r="C204" s="2">
        <f t="shared" si="1"/>
        <v>-3521</v>
      </c>
      <c r="D204" s="2">
        <f t="shared" si="2"/>
        <v>3521</v>
      </c>
      <c r="F204" s="2">
        <f t="shared" si="3"/>
        <v>0</v>
      </c>
      <c r="G204" s="2">
        <f t="shared" si="4"/>
        <v>0</v>
      </c>
    </row>
    <row r="205">
      <c r="A205" s="2">
        <f>(Sheet3!A205)</f>
        <v>28003</v>
      </c>
      <c r="B205" s="2">
        <f>(Sheet2!A205)</f>
        <v>24595</v>
      </c>
      <c r="C205" s="2">
        <f t="shared" si="1"/>
        <v>-3408</v>
      </c>
      <c r="D205" s="2">
        <f t="shared" si="2"/>
        <v>3408</v>
      </c>
      <c r="F205" s="2">
        <f t="shared" si="3"/>
        <v>0</v>
      </c>
      <c r="G205" s="2">
        <f t="shared" si="4"/>
        <v>0</v>
      </c>
    </row>
    <row r="206">
      <c r="A206" s="2">
        <f>(Sheet3!A206)</f>
        <v>28019</v>
      </c>
      <c r="B206" s="2">
        <f>(Sheet2!A206)</f>
        <v>24649</v>
      </c>
      <c r="C206" s="2">
        <f t="shared" si="1"/>
        <v>-3370</v>
      </c>
      <c r="D206" s="2">
        <f t="shared" si="2"/>
        <v>3370</v>
      </c>
      <c r="F206" s="2">
        <f t="shared" si="3"/>
        <v>0</v>
      </c>
      <c r="G206" s="2">
        <f t="shared" si="4"/>
        <v>0</v>
      </c>
    </row>
    <row r="207">
      <c r="A207" s="2">
        <f>(Sheet3!A207)</f>
        <v>28125</v>
      </c>
      <c r="B207" s="2">
        <f>(Sheet2!A207)</f>
        <v>24737</v>
      </c>
      <c r="C207" s="2">
        <f t="shared" si="1"/>
        <v>-3388</v>
      </c>
      <c r="D207" s="2">
        <f t="shared" si="2"/>
        <v>3388</v>
      </c>
      <c r="F207" s="2">
        <f t="shared" si="3"/>
        <v>0</v>
      </c>
      <c r="G207" s="2">
        <f t="shared" si="4"/>
        <v>0</v>
      </c>
    </row>
    <row r="208">
      <c r="A208" s="2">
        <f>(Sheet3!A208)</f>
        <v>28545</v>
      </c>
      <c r="B208" s="2">
        <f>(Sheet2!A208)</f>
        <v>25112</v>
      </c>
      <c r="C208" s="2">
        <f t="shared" si="1"/>
        <v>-3433</v>
      </c>
      <c r="D208" s="2">
        <f t="shared" si="2"/>
        <v>3433</v>
      </c>
      <c r="F208" s="2">
        <f t="shared" si="3"/>
        <v>0</v>
      </c>
      <c r="G208" s="2">
        <f t="shared" si="4"/>
        <v>0</v>
      </c>
    </row>
    <row r="209">
      <c r="A209" s="2">
        <f>(Sheet3!A209)</f>
        <v>28560</v>
      </c>
      <c r="B209" s="2">
        <f>(Sheet2!A209)</f>
        <v>25114</v>
      </c>
      <c r="C209" s="2">
        <f t="shared" si="1"/>
        <v>-3446</v>
      </c>
      <c r="D209" s="2">
        <f t="shared" si="2"/>
        <v>3446</v>
      </c>
      <c r="F209" s="2">
        <f t="shared" si="3"/>
        <v>0</v>
      </c>
      <c r="G209" s="2">
        <f t="shared" si="4"/>
        <v>0</v>
      </c>
    </row>
    <row r="210">
      <c r="A210" s="2">
        <f>(Sheet3!A210)</f>
        <v>28720</v>
      </c>
      <c r="B210" s="2">
        <f>(Sheet2!A210)</f>
        <v>25456</v>
      </c>
      <c r="C210" s="2">
        <f t="shared" si="1"/>
        <v>-3264</v>
      </c>
      <c r="D210" s="2">
        <f t="shared" si="2"/>
        <v>3264</v>
      </c>
      <c r="F210" s="2">
        <f t="shared" si="3"/>
        <v>0</v>
      </c>
      <c r="G210" s="2">
        <f t="shared" si="4"/>
        <v>0</v>
      </c>
    </row>
    <row r="211">
      <c r="A211" s="2">
        <f>(Sheet3!A211)</f>
        <v>28799</v>
      </c>
      <c r="B211" s="2">
        <f>(Sheet2!A211)</f>
        <v>25467</v>
      </c>
      <c r="C211" s="2">
        <f t="shared" si="1"/>
        <v>-3332</v>
      </c>
      <c r="D211" s="2">
        <f t="shared" si="2"/>
        <v>3332</v>
      </c>
      <c r="F211" s="2">
        <f t="shared" si="3"/>
        <v>0</v>
      </c>
      <c r="G211" s="2">
        <f t="shared" si="4"/>
        <v>0</v>
      </c>
    </row>
    <row r="212">
      <c r="A212" s="2">
        <f>(Sheet3!A212)</f>
        <v>28936</v>
      </c>
      <c r="B212" s="2">
        <f>(Sheet2!A212)</f>
        <v>25772</v>
      </c>
      <c r="C212" s="2">
        <f t="shared" si="1"/>
        <v>-3164</v>
      </c>
      <c r="D212" s="2">
        <f t="shared" si="2"/>
        <v>3164</v>
      </c>
      <c r="F212" s="2">
        <f t="shared" si="3"/>
        <v>0</v>
      </c>
      <c r="G212" s="2">
        <f t="shared" si="4"/>
        <v>0</v>
      </c>
    </row>
    <row r="213">
      <c r="A213" s="2">
        <f>(Sheet3!A213)</f>
        <v>29040</v>
      </c>
      <c r="B213" s="2">
        <f>(Sheet2!A213)</f>
        <v>25804</v>
      </c>
      <c r="C213" s="2">
        <f t="shared" si="1"/>
        <v>-3236</v>
      </c>
      <c r="D213" s="2">
        <f t="shared" si="2"/>
        <v>3236</v>
      </c>
      <c r="F213" s="2">
        <f t="shared" si="3"/>
        <v>0</v>
      </c>
      <c r="G213" s="2">
        <f t="shared" si="4"/>
        <v>0</v>
      </c>
    </row>
    <row r="214">
      <c r="A214" s="2">
        <f>(Sheet3!A214)</f>
        <v>29214</v>
      </c>
      <c r="B214" s="2">
        <f>(Sheet2!A214)</f>
        <v>26112</v>
      </c>
      <c r="C214" s="2">
        <f t="shared" si="1"/>
        <v>-3102</v>
      </c>
      <c r="D214" s="2">
        <f t="shared" si="2"/>
        <v>3102</v>
      </c>
      <c r="F214" s="2">
        <f t="shared" si="3"/>
        <v>0</v>
      </c>
      <c r="G214" s="2">
        <f t="shared" si="4"/>
        <v>0</v>
      </c>
    </row>
    <row r="215">
      <c r="A215" s="2">
        <f>(Sheet3!A215)</f>
        <v>29227</v>
      </c>
      <c r="B215" s="2">
        <f>(Sheet2!A215)</f>
        <v>26225</v>
      </c>
      <c r="C215" s="2">
        <f t="shared" si="1"/>
        <v>-3002</v>
      </c>
      <c r="D215" s="2">
        <f t="shared" si="2"/>
        <v>3002</v>
      </c>
      <c r="F215" s="2">
        <f t="shared" si="3"/>
        <v>0</v>
      </c>
      <c r="G215" s="2">
        <f t="shared" si="4"/>
        <v>0</v>
      </c>
    </row>
    <row r="216">
      <c r="A216" s="2">
        <f>(Sheet3!A216)</f>
        <v>29411</v>
      </c>
      <c r="B216" s="2">
        <f>(Sheet2!A216)</f>
        <v>26272</v>
      </c>
      <c r="C216" s="2">
        <f t="shared" si="1"/>
        <v>-3139</v>
      </c>
      <c r="D216" s="2">
        <f t="shared" si="2"/>
        <v>3139</v>
      </c>
      <c r="F216" s="2">
        <f t="shared" si="3"/>
        <v>0</v>
      </c>
      <c r="G216" s="2">
        <f t="shared" si="4"/>
        <v>0</v>
      </c>
    </row>
    <row r="217">
      <c r="A217" s="2">
        <f>(Sheet3!A217)</f>
        <v>29441</v>
      </c>
      <c r="B217" s="2">
        <f>(Sheet2!A217)</f>
        <v>26288</v>
      </c>
      <c r="C217" s="2">
        <f t="shared" si="1"/>
        <v>-3153</v>
      </c>
      <c r="D217" s="2">
        <f t="shared" si="2"/>
        <v>3153</v>
      </c>
      <c r="F217" s="2">
        <f t="shared" si="3"/>
        <v>0</v>
      </c>
      <c r="G217" s="2">
        <f t="shared" si="4"/>
        <v>0</v>
      </c>
    </row>
    <row r="218">
      <c r="A218" s="2">
        <f>(Sheet3!A218)</f>
        <v>29550</v>
      </c>
      <c r="B218" s="2">
        <f>(Sheet2!A218)</f>
        <v>26391</v>
      </c>
      <c r="C218" s="2">
        <f t="shared" si="1"/>
        <v>-3159</v>
      </c>
      <c r="D218" s="2">
        <f t="shared" si="2"/>
        <v>3159</v>
      </c>
      <c r="F218" s="2">
        <f t="shared" si="3"/>
        <v>0</v>
      </c>
      <c r="G218" s="2">
        <f t="shared" si="4"/>
        <v>0</v>
      </c>
    </row>
    <row r="219">
      <c r="A219" s="2">
        <f>(Sheet3!A219)</f>
        <v>29562</v>
      </c>
      <c r="B219" s="2">
        <f>(Sheet2!A219)</f>
        <v>26436</v>
      </c>
      <c r="C219" s="2">
        <f t="shared" si="1"/>
        <v>-3126</v>
      </c>
      <c r="D219" s="2">
        <f t="shared" si="2"/>
        <v>3126</v>
      </c>
      <c r="F219" s="2">
        <f t="shared" si="3"/>
        <v>0</v>
      </c>
      <c r="G219" s="2">
        <f t="shared" si="4"/>
        <v>0</v>
      </c>
    </row>
    <row r="220">
      <c r="A220" s="2">
        <f>(Sheet3!A220)</f>
        <v>29611</v>
      </c>
      <c r="B220" s="2">
        <f>(Sheet2!A220)</f>
        <v>26634</v>
      </c>
      <c r="C220" s="2">
        <f t="shared" si="1"/>
        <v>-2977</v>
      </c>
      <c r="D220" s="2">
        <f t="shared" si="2"/>
        <v>2977</v>
      </c>
      <c r="F220" s="2">
        <f t="shared" si="3"/>
        <v>0</v>
      </c>
      <c r="G220" s="2">
        <f t="shared" si="4"/>
        <v>0</v>
      </c>
    </row>
    <row r="221">
      <c r="A221" s="2">
        <f>(Sheet3!A221)</f>
        <v>29665</v>
      </c>
      <c r="B221" s="2">
        <f>(Sheet2!A221)</f>
        <v>26716</v>
      </c>
      <c r="C221" s="2">
        <f t="shared" si="1"/>
        <v>-2949</v>
      </c>
      <c r="D221" s="2">
        <f t="shared" si="2"/>
        <v>2949</v>
      </c>
      <c r="F221" s="2">
        <f t="shared" si="3"/>
        <v>0</v>
      </c>
      <c r="G221" s="2">
        <f t="shared" si="4"/>
        <v>0</v>
      </c>
    </row>
    <row r="222">
      <c r="A222" s="2">
        <f>(Sheet3!A222)</f>
        <v>29681</v>
      </c>
      <c r="B222" s="2">
        <f>(Sheet2!A222)</f>
        <v>26938</v>
      </c>
      <c r="C222" s="2">
        <f t="shared" si="1"/>
        <v>-2743</v>
      </c>
      <c r="D222" s="2">
        <f t="shared" si="2"/>
        <v>2743</v>
      </c>
      <c r="F222" s="2">
        <f t="shared" si="3"/>
        <v>13</v>
      </c>
      <c r="G222" s="2">
        <f t="shared" si="4"/>
        <v>385853</v>
      </c>
    </row>
    <row r="223">
      <c r="A223" s="2">
        <f>(Sheet3!A223)</f>
        <v>29714</v>
      </c>
      <c r="B223" s="2">
        <f>(Sheet2!A223)</f>
        <v>27220</v>
      </c>
      <c r="C223" s="2">
        <f t="shared" si="1"/>
        <v>-2494</v>
      </c>
      <c r="D223" s="2">
        <f t="shared" si="2"/>
        <v>2494</v>
      </c>
      <c r="F223" s="2">
        <f t="shared" si="3"/>
        <v>0</v>
      </c>
      <c r="G223" s="2">
        <f t="shared" si="4"/>
        <v>0</v>
      </c>
    </row>
    <row r="224">
      <c r="A224" s="2">
        <f>(Sheet3!A224)</f>
        <v>29795</v>
      </c>
      <c r="B224" s="2">
        <f>(Sheet2!A224)</f>
        <v>27431</v>
      </c>
      <c r="C224" s="2">
        <f t="shared" si="1"/>
        <v>-2364</v>
      </c>
      <c r="D224" s="2">
        <f t="shared" si="2"/>
        <v>2364</v>
      </c>
      <c r="F224" s="2">
        <f t="shared" si="3"/>
        <v>0</v>
      </c>
      <c r="G224" s="2">
        <f t="shared" si="4"/>
        <v>0</v>
      </c>
    </row>
    <row r="225">
      <c r="A225" s="2">
        <f>(Sheet3!A225)</f>
        <v>29825</v>
      </c>
      <c r="B225" s="2">
        <f>(Sheet2!A225)</f>
        <v>27568</v>
      </c>
      <c r="C225" s="2">
        <f t="shared" si="1"/>
        <v>-2257</v>
      </c>
      <c r="D225" s="2">
        <f t="shared" si="2"/>
        <v>2257</v>
      </c>
      <c r="F225" s="2">
        <f t="shared" si="3"/>
        <v>0</v>
      </c>
      <c r="G225" s="2">
        <f t="shared" si="4"/>
        <v>0</v>
      </c>
    </row>
    <row r="226">
      <c r="A226" s="2">
        <f>(Sheet3!A226)</f>
        <v>29827</v>
      </c>
      <c r="B226" s="2">
        <f>(Sheet2!A226)</f>
        <v>27599</v>
      </c>
      <c r="C226" s="2">
        <f t="shared" si="1"/>
        <v>-2228</v>
      </c>
      <c r="D226" s="2">
        <f t="shared" si="2"/>
        <v>2228</v>
      </c>
      <c r="F226" s="2">
        <f t="shared" si="3"/>
        <v>0</v>
      </c>
      <c r="G226" s="2">
        <f t="shared" si="4"/>
        <v>0</v>
      </c>
    </row>
    <row r="227">
      <c r="A227" s="2">
        <f>(Sheet3!A227)</f>
        <v>29889</v>
      </c>
      <c r="B227" s="2">
        <f>(Sheet2!A227)</f>
        <v>27716</v>
      </c>
      <c r="C227" s="2">
        <f t="shared" si="1"/>
        <v>-2173</v>
      </c>
      <c r="D227" s="2">
        <f t="shared" si="2"/>
        <v>2173</v>
      </c>
      <c r="F227" s="2">
        <f t="shared" si="3"/>
        <v>0</v>
      </c>
      <c r="G227" s="2">
        <f t="shared" si="4"/>
        <v>0</v>
      </c>
    </row>
    <row r="228">
      <c r="A228" s="2">
        <f>(Sheet3!A228)</f>
        <v>30499</v>
      </c>
      <c r="B228" s="2">
        <f>(Sheet2!A228)</f>
        <v>27791</v>
      </c>
      <c r="C228" s="2">
        <f t="shared" si="1"/>
        <v>-2708</v>
      </c>
      <c r="D228" s="2">
        <f t="shared" si="2"/>
        <v>2708</v>
      </c>
      <c r="F228" s="2">
        <f t="shared" si="3"/>
        <v>0</v>
      </c>
      <c r="G228" s="2">
        <f t="shared" si="4"/>
        <v>0</v>
      </c>
    </row>
    <row r="229">
      <c r="A229" s="2">
        <f>(Sheet3!A229)</f>
        <v>30522</v>
      </c>
      <c r="B229" s="2">
        <f>(Sheet2!A229)</f>
        <v>27805</v>
      </c>
      <c r="C229" s="2">
        <f t="shared" si="1"/>
        <v>-2717</v>
      </c>
      <c r="D229" s="2">
        <f t="shared" si="2"/>
        <v>2717</v>
      </c>
      <c r="F229" s="2">
        <f t="shared" si="3"/>
        <v>0</v>
      </c>
      <c r="G229" s="2">
        <f t="shared" si="4"/>
        <v>0</v>
      </c>
    </row>
    <row r="230">
      <c r="A230" s="2">
        <f>(Sheet3!A230)</f>
        <v>30553</v>
      </c>
      <c r="B230" s="2">
        <f>(Sheet2!A230)</f>
        <v>27907</v>
      </c>
      <c r="C230" s="2">
        <f t="shared" si="1"/>
        <v>-2646</v>
      </c>
      <c r="D230" s="2">
        <f t="shared" si="2"/>
        <v>2646</v>
      </c>
      <c r="F230" s="2">
        <f t="shared" si="3"/>
        <v>0</v>
      </c>
      <c r="G230" s="2">
        <f t="shared" si="4"/>
        <v>0</v>
      </c>
    </row>
    <row r="231">
      <c r="A231" s="2">
        <f>(Sheet3!A231)</f>
        <v>30569</v>
      </c>
      <c r="B231" s="2">
        <f>(Sheet2!A231)</f>
        <v>27946</v>
      </c>
      <c r="C231" s="2">
        <f t="shared" si="1"/>
        <v>-2623</v>
      </c>
      <c r="D231" s="2">
        <f t="shared" si="2"/>
        <v>2623</v>
      </c>
      <c r="F231" s="2">
        <f t="shared" si="3"/>
        <v>0</v>
      </c>
      <c r="G231" s="2">
        <f t="shared" si="4"/>
        <v>0</v>
      </c>
    </row>
    <row r="232">
      <c r="A232" s="2">
        <f>(Sheet3!A232)</f>
        <v>30637</v>
      </c>
      <c r="B232" s="2">
        <f>(Sheet2!A232)</f>
        <v>28505</v>
      </c>
      <c r="C232" s="2">
        <f t="shared" si="1"/>
        <v>-2132</v>
      </c>
      <c r="D232" s="2">
        <f t="shared" si="2"/>
        <v>2132</v>
      </c>
      <c r="F232" s="2">
        <f t="shared" si="3"/>
        <v>0</v>
      </c>
      <c r="G232" s="2">
        <f t="shared" si="4"/>
        <v>0</v>
      </c>
    </row>
    <row r="233">
      <c r="A233" s="2">
        <f>(Sheet3!A233)</f>
        <v>31014</v>
      </c>
      <c r="B233" s="2">
        <f>(Sheet2!A233)</f>
        <v>28673</v>
      </c>
      <c r="C233" s="2">
        <f t="shared" si="1"/>
        <v>-2341</v>
      </c>
      <c r="D233" s="2">
        <f t="shared" si="2"/>
        <v>2341</v>
      </c>
      <c r="F233" s="2">
        <f t="shared" si="3"/>
        <v>0</v>
      </c>
      <c r="G233" s="2">
        <f t="shared" si="4"/>
        <v>0</v>
      </c>
    </row>
    <row r="234">
      <c r="A234" s="2">
        <f>(Sheet3!A234)</f>
        <v>31022</v>
      </c>
      <c r="B234" s="2">
        <f>(Sheet2!A234)</f>
        <v>28732</v>
      </c>
      <c r="C234" s="2">
        <f t="shared" si="1"/>
        <v>-2290</v>
      </c>
      <c r="D234" s="2">
        <f t="shared" si="2"/>
        <v>2290</v>
      </c>
      <c r="F234" s="2">
        <f t="shared" si="3"/>
        <v>0</v>
      </c>
      <c r="G234" s="2">
        <f t="shared" si="4"/>
        <v>0</v>
      </c>
    </row>
    <row r="235">
      <c r="A235" s="2">
        <f>(Sheet3!A235)</f>
        <v>31417</v>
      </c>
      <c r="B235" s="2">
        <f>(Sheet2!A235)</f>
        <v>28783</v>
      </c>
      <c r="C235" s="2">
        <f t="shared" si="1"/>
        <v>-2634</v>
      </c>
      <c r="D235" s="2">
        <f t="shared" si="2"/>
        <v>2634</v>
      </c>
      <c r="F235" s="2">
        <f t="shared" si="3"/>
        <v>0</v>
      </c>
      <c r="G235" s="2">
        <f t="shared" si="4"/>
        <v>0</v>
      </c>
    </row>
    <row r="236">
      <c r="A236" s="2">
        <f>(Sheet3!A236)</f>
        <v>31461</v>
      </c>
      <c r="B236" s="2">
        <f>(Sheet2!A236)</f>
        <v>28900</v>
      </c>
      <c r="C236" s="2">
        <f t="shared" si="1"/>
        <v>-2561</v>
      </c>
      <c r="D236" s="2">
        <f t="shared" si="2"/>
        <v>2561</v>
      </c>
      <c r="F236" s="2">
        <f t="shared" si="3"/>
        <v>0</v>
      </c>
      <c r="G236" s="2">
        <f t="shared" si="4"/>
        <v>0</v>
      </c>
    </row>
    <row r="237">
      <c r="A237" s="2">
        <f>(Sheet3!A237)</f>
        <v>31524</v>
      </c>
      <c r="B237" s="2">
        <f>(Sheet2!A237)</f>
        <v>28934</v>
      </c>
      <c r="C237" s="2">
        <f t="shared" si="1"/>
        <v>-2590</v>
      </c>
      <c r="D237" s="2">
        <f t="shared" si="2"/>
        <v>2590</v>
      </c>
      <c r="F237" s="2">
        <f t="shared" si="3"/>
        <v>0</v>
      </c>
      <c r="G237" s="2">
        <f t="shared" si="4"/>
        <v>0</v>
      </c>
    </row>
    <row r="238">
      <c r="A238" s="2">
        <f>(Sheet3!A238)</f>
        <v>31788</v>
      </c>
      <c r="B238" s="2">
        <f>(Sheet2!A238)</f>
        <v>29541</v>
      </c>
      <c r="C238" s="2">
        <f t="shared" si="1"/>
        <v>-2247</v>
      </c>
      <c r="D238" s="2">
        <f t="shared" si="2"/>
        <v>2247</v>
      </c>
      <c r="F238" s="2">
        <f t="shared" si="3"/>
        <v>0</v>
      </c>
      <c r="G238" s="2">
        <f t="shared" si="4"/>
        <v>0</v>
      </c>
    </row>
    <row r="239">
      <c r="A239" s="2">
        <f>(Sheet3!A239)</f>
        <v>31830</v>
      </c>
      <c r="B239" s="2">
        <f>(Sheet2!A239)</f>
        <v>29670</v>
      </c>
      <c r="C239" s="2">
        <f t="shared" si="1"/>
        <v>-2160</v>
      </c>
      <c r="D239" s="2">
        <f t="shared" si="2"/>
        <v>2160</v>
      </c>
      <c r="F239" s="2">
        <f t="shared" si="3"/>
        <v>0</v>
      </c>
      <c r="G239" s="2">
        <f t="shared" si="4"/>
        <v>0</v>
      </c>
    </row>
    <row r="240">
      <c r="A240" s="2">
        <f>(Sheet3!A240)</f>
        <v>31946</v>
      </c>
      <c r="B240" s="2">
        <f>(Sheet2!A240)</f>
        <v>29681</v>
      </c>
      <c r="C240" s="2">
        <f t="shared" si="1"/>
        <v>-2265</v>
      </c>
      <c r="D240" s="2">
        <f t="shared" si="2"/>
        <v>2265</v>
      </c>
      <c r="F240" s="2">
        <f t="shared" si="3"/>
        <v>0</v>
      </c>
      <c r="G240" s="2">
        <f t="shared" si="4"/>
        <v>0</v>
      </c>
    </row>
    <row r="241">
      <c r="A241" s="2">
        <f>(Sheet3!A241)</f>
        <v>32017</v>
      </c>
      <c r="B241" s="2">
        <f>(Sheet2!A241)</f>
        <v>29681</v>
      </c>
      <c r="C241" s="2">
        <f t="shared" si="1"/>
        <v>-2336</v>
      </c>
      <c r="D241" s="2">
        <f t="shared" si="2"/>
        <v>2336</v>
      </c>
      <c r="F241" s="2">
        <f t="shared" si="3"/>
        <v>0</v>
      </c>
      <c r="G241" s="2">
        <f t="shared" si="4"/>
        <v>0</v>
      </c>
    </row>
    <row r="242">
      <c r="A242" s="2">
        <f>(Sheet3!A242)</f>
        <v>32065</v>
      </c>
      <c r="B242" s="2">
        <f>(Sheet2!A242)</f>
        <v>29681</v>
      </c>
      <c r="C242" s="2">
        <f t="shared" si="1"/>
        <v>-2384</v>
      </c>
      <c r="D242" s="2">
        <f t="shared" si="2"/>
        <v>2384</v>
      </c>
      <c r="F242" s="2">
        <f t="shared" si="3"/>
        <v>0</v>
      </c>
      <c r="G242" s="2">
        <f t="shared" si="4"/>
        <v>0</v>
      </c>
    </row>
    <row r="243">
      <c r="A243" s="2">
        <f>(Sheet3!A243)</f>
        <v>32081</v>
      </c>
      <c r="B243" s="2">
        <f>(Sheet2!A243)</f>
        <v>29681</v>
      </c>
      <c r="C243" s="2">
        <f t="shared" si="1"/>
        <v>-2400</v>
      </c>
      <c r="D243" s="2">
        <f t="shared" si="2"/>
        <v>2400</v>
      </c>
      <c r="F243" s="2">
        <f t="shared" si="3"/>
        <v>0</v>
      </c>
      <c r="G243" s="2">
        <f t="shared" si="4"/>
        <v>0</v>
      </c>
    </row>
    <row r="244">
      <c r="A244" s="2">
        <f>(Sheet3!A244)</f>
        <v>32091</v>
      </c>
      <c r="B244" s="2">
        <f>(Sheet2!A244)</f>
        <v>29681</v>
      </c>
      <c r="C244" s="2">
        <f t="shared" si="1"/>
        <v>-2410</v>
      </c>
      <c r="D244" s="2">
        <f t="shared" si="2"/>
        <v>2410</v>
      </c>
      <c r="F244" s="2">
        <f t="shared" si="3"/>
        <v>0</v>
      </c>
      <c r="G244" s="2">
        <f t="shared" si="4"/>
        <v>0</v>
      </c>
    </row>
    <row r="245">
      <c r="A245" s="2">
        <f>(Sheet3!A245)</f>
        <v>32193</v>
      </c>
      <c r="B245" s="2">
        <f>(Sheet2!A245)</f>
        <v>29681</v>
      </c>
      <c r="C245" s="2">
        <f t="shared" si="1"/>
        <v>-2512</v>
      </c>
      <c r="D245" s="2">
        <f t="shared" si="2"/>
        <v>2512</v>
      </c>
      <c r="F245" s="2">
        <f t="shared" si="3"/>
        <v>0</v>
      </c>
      <c r="G245" s="2">
        <f t="shared" si="4"/>
        <v>0</v>
      </c>
    </row>
    <row r="246">
      <c r="A246" s="2">
        <f>(Sheet3!A246)</f>
        <v>32251</v>
      </c>
      <c r="B246" s="2">
        <f>(Sheet2!A246)</f>
        <v>29681</v>
      </c>
      <c r="C246" s="2">
        <f t="shared" si="1"/>
        <v>-2570</v>
      </c>
      <c r="D246" s="2">
        <f t="shared" si="2"/>
        <v>2570</v>
      </c>
      <c r="F246" s="2">
        <f t="shared" si="3"/>
        <v>0</v>
      </c>
      <c r="G246" s="2">
        <f t="shared" si="4"/>
        <v>0</v>
      </c>
    </row>
    <row r="247">
      <c r="A247" s="2">
        <f>(Sheet3!A247)</f>
        <v>32335</v>
      </c>
      <c r="B247" s="2">
        <f>(Sheet2!A247)</f>
        <v>29681</v>
      </c>
      <c r="C247" s="2">
        <f t="shared" si="1"/>
        <v>-2654</v>
      </c>
      <c r="D247" s="2">
        <f t="shared" si="2"/>
        <v>2654</v>
      </c>
      <c r="F247" s="2">
        <f t="shared" si="3"/>
        <v>0</v>
      </c>
      <c r="G247" s="2">
        <f t="shared" si="4"/>
        <v>0</v>
      </c>
    </row>
    <row r="248">
      <c r="A248" s="2">
        <f>(Sheet3!A248)</f>
        <v>32440</v>
      </c>
      <c r="B248" s="2">
        <f>(Sheet2!A248)</f>
        <v>29681</v>
      </c>
      <c r="C248" s="2">
        <f t="shared" si="1"/>
        <v>-2759</v>
      </c>
      <c r="D248" s="2">
        <f t="shared" si="2"/>
        <v>2759</v>
      </c>
      <c r="F248" s="2">
        <f t="shared" si="3"/>
        <v>0</v>
      </c>
      <c r="G248" s="2">
        <f t="shared" si="4"/>
        <v>0</v>
      </c>
    </row>
    <row r="249">
      <c r="A249" s="2">
        <f>(Sheet3!A249)</f>
        <v>32611</v>
      </c>
      <c r="B249" s="2">
        <f>(Sheet2!A249)</f>
        <v>29681</v>
      </c>
      <c r="C249" s="2">
        <f t="shared" si="1"/>
        <v>-2930</v>
      </c>
      <c r="D249" s="2">
        <f t="shared" si="2"/>
        <v>2930</v>
      </c>
      <c r="F249" s="2">
        <f t="shared" si="3"/>
        <v>0</v>
      </c>
      <c r="G249" s="2">
        <f t="shared" si="4"/>
        <v>0</v>
      </c>
    </row>
    <row r="250">
      <c r="A250" s="2">
        <f>(Sheet3!A250)</f>
        <v>32665</v>
      </c>
      <c r="B250" s="2">
        <f>(Sheet2!A250)</f>
        <v>29681</v>
      </c>
      <c r="C250" s="2">
        <f t="shared" si="1"/>
        <v>-2984</v>
      </c>
      <c r="D250" s="2">
        <f t="shared" si="2"/>
        <v>2984</v>
      </c>
      <c r="F250" s="2">
        <f t="shared" si="3"/>
        <v>0</v>
      </c>
      <c r="G250" s="2">
        <f t="shared" si="4"/>
        <v>0</v>
      </c>
    </row>
    <row r="251">
      <c r="A251" s="2">
        <f>(Sheet3!A251)</f>
        <v>32708</v>
      </c>
      <c r="B251" s="2">
        <f>(Sheet2!A251)</f>
        <v>29681</v>
      </c>
      <c r="C251" s="2">
        <f t="shared" si="1"/>
        <v>-3027</v>
      </c>
      <c r="D251" s="2">
        <f t="shared" si="2"/>
        <v>3027</v>
      </c>
      <c r="F251" s="2">
        <f t="shared" si="3"/>
        <v>0</v>
      </c>
      <c r="G251" s="2">
        <f t="shared" si="4"/>
        <v>0</v>
      </c>
    </row>
    <row r="252">
      <c r="A252" s="2">
        <f>(Sheet3!A252)</f>
        <v>32713</v>
      </c>
      <c r="B252" s="2">
        <f>(Sheet2!A252)</f>
        <v>29681</v>
      </c>
      <c r="C252" s="2">
        <f t="shared" si="1"/>
        <v>-3032</v>
      </c>
      <c r="D252" s="2">
        <f t="shared" si="2"/>
        <v>3032</v>
      </c>
      <c r="F252" s="2">
        <f t="shared" si="3"/>
        <v>0</v>
      </c>
      <c r="G252" s="2">
        <f t="shared" si="4"/>
        <v>0</v>
      </c>
    </row>
    <row r="253">
      <c r="A253" s="2">
        <f>(Sheet3!A253)</f>
        <v>32772</v>
      </c>
      <c r="B253" s="2">
        <f>(Sheet2!A253)</f>
        <v>29904</v>
      </c>
      <c r="C253" s="2">
        <f t="shared" si="1"/>
        <v>-2868</v>
      </c>
      <c r="D253" s="2">
        <f t="shared" si="2"/>
        <v>2868</v>
      </c>
      <c r="F253" s="2">
        <f t="shared" si="3"/>
        <v>0</v>
      </c>
      <c r="G253" s="2">
        <f t="shared" si="4"/>
        <v>0</v>
      </c>
    </row>
    <row r="254">
      <c r="A254" s="2">
        <f>(Sheet3!A254)</f>
        <v>32782</v>
      </c>
      <c r="B254" s="2">
        <f>(Sheet2!A254)</f>
        <v>30227</v>
      </c>
      <c r="C254" s="2">
        <f t="shared" si="1"/>
        <v>-2555</v>
      </c>
      <c r="D254" s="2">
        <f t="shared" si="2"/>
        <v>2555</v>
      </c>
      <c r="F254" s="2">
        <f t="shared" si="3"/>
        <v>0</v>
      </c>
      <c r="G254" s="2">
        <f t="shared" si="4"/>
        <v>0</v>
      </c>
    </row>
    <row r="255">
      <c r="A255" s="2">
        <f>(Sheet3!A255)</f>
        <v>32859</v>
      </c>
      <c r="B255" s="2">
        <f>(Sheet2!A255)</f>
        <v>30760</v>
      </c>
      <c r="C255" s="2">
        <f t="shared" si="1"/>
        <v>-2099</v>
      </c>
      <c r="D255" s="2">
        <f t="shared" si="2"/>
        <v>2099</v>
      </c>
      <c r="F255" s="2">
        <f t="shared" si="3"/>
        <v>0</v>
      </c>
      <c r="G255" s="2">
        <f t="shared" si="4"/>
        <v>0</v>
      </c>
    </row>
    <row r="256">
      <c r="A256" s="2">
        <f>(Sheet3!A256)</f>
        <v>32979</v>
      </c>
      <c r="B256" s="2">
        <f>(Sheet2!A256)</f>
        <v>30815</v>
      </c>
      <c r="C256" s="2">
        <f t="shared" si="1"/>
        <v>-2164</v>
      </c>
      <c r="D256" s="2">
        <f t="shared" si="2"/>
        <v>2164</v>
      </c>
      <c r="F256" s="2">
        <f t="shared" si="3"/>
        <v>0</v>
      </c>
      <c r="G256" s="2">
        <f t="shared" si="4"/>
        <v>0</v>
      </c>
    </row>
    <row r="257">
      <c r="A257" s="2">
        <f>(Sheet3!A257)</f>
        <v>33019</v>
      </c>
      <c r="B257" s="2">
        <f>(Sheet2!A257)</f>
        <v>30851</v>
      </c>
      <c r="C257" s="2">
        <f t="shared" si="1"/>
        <v>-2168</v>
      </c>
      <c r="D257" s="2">
        <f t="shared" si="2"/>
        <v>2168</v>
      </c>
      <c r="F257" s="2">
        <f t="shared" si="3"/>
        <v>0</v>
      </c>
      <c r="G257" s="2">
        <f t="shared" si="4"/>
        <v>0</v>
      </c>
    </row>
    <row r="258">
      <c r="A258" s="2">
        <f>(Sheet3!A258)</f>
        <v>33024</v>
      </c>
      <c r="B258" s="2">
        <f>(Sheet2!A258)</f>
        <v>30968</v>
      </c>
      <c r="C258" s="2">
        <f t="shared" si="1"/>
        <v>-2056</v>
      </c>
      <c r="D258" s="2">
        <f t="shared" si="2"/>
        <v>2056</v>
      </c>
      <c r="F258" s="2">
        <f t="shared" si="3"/>
        <v>0</v>
      </c>
      <c r="G258" s="2">
        <f t="shared" si="4"/>
        <v>0</v>
      </c>
    </row>
    <row r="259">
      <c r="A259" s="2">
        <f>(Sheet3!A259)</f>
        <v>33084</v>
      </c>
      <c r="B259" s="2">
        <f>(Sheet2!A259)</f>
        <v>31125</v>
      </c>
      <c r="C259" s="2">
        <f t="shared" si="1"/>
        <v>-1959</v>
      </c>
      <c r="D259" s="2">
        <f t="shared" si="2"/>
        <v>1959</v>
      </c>
      <c r="F259" s="2">
        <f t="shared" si="3"/>
        <v>0</v>
      </c>
      <c r="G259" s="2">
        <f t="shared" si="4"/>
        <v>0</v>
      </c>
    </row>
    <row r="260">
      <c r="A260" s="2">
        <f>(Sheet3!A260)</f>
        <v>33135</v>
      </c>
      <c r="B260" s="2">
        <f>(Sheet2!A260)</f>
        <v>31173</v>
      </c>
      <c r="C260" s="2">
        <f t="shared" si="1"/>
        <v>-1962</v>
      </c>
      <c r="D260" s="2">
        <f t="shared" si="2"/>
        <v>1962</v>
      </c>
      <c r="F260" s="2">
        <f t="shared" si="3"/>
        <v>0</v>
      </c>
      <c r="G260" s="2">
        <f t="shared" si="4"/>
        <v>0</v>
      </c>
    </row>
    <row r="261">
      <c r="A261" s="2">
        <f>(Sheet3!A261)</f>
        <v>33183</v>
      </c>
      <c r="B261" s="2">
        <f>(Sheet2!A261)</f>
        <v>31653</v>
      </c>
      <c r="C261" s="2">
        <f t="shared" si="1"/>
        <v>-1530</v>
      </c>
      <c r="D261" s="2">
        <f t="shared" si="2"/>
        <v>1530</v>
      </c>
      <c r="F261" s="2">
        <f t="shared" si="3"/>
        <v>0</v>
      </c>
      <c r="G261" s="2">
        <f t="shared" si="4"/>
        <v>0</v>
      </c>
    </row>
    <row r="262">
      <c r="A262" s="2">
        <f>(Sheet3!A262)</f>
        <v>33282</v>
      </c>
      <c r="B262" s="2">
        <f>(Sheet2!A262)</f>
        <v>31672</v>
      </c>
      <c r="C262" s="2">
        <f t="shared" si="1"/>
        <v>-1610</v>
      </c>
      <c r="D262" s="2">
        <f t="shared" si="2"/>
        <v>1610</v>
      </c>
      <c r="F262" s="2">
        <f t="shared" si="3"/>
        <v>0</v>
      </c>
      <c r="G262" s="2">
        <f t="shared" si="4"/>
        <v>0</v>
      </c>
    </row>
    <row r="263">
      <c r="A263" s="2">
        <f>(Sheet3!A263)</f>
        <v>33283</v>
      </c>
      <c r="B263" s="2">
        <f>(Sheet2!A263)</f>
        <v>31727</v>
      </c>
      <c r="C263" s="2">
        <f t="shared" si="1"/>
        <v>-1556</v>
      </c>
      <c r="D263" s="2">
        <f t="shared" si="2"/>
        <v>1556</v>
      </c>
      <c r="F263" s="2">
        <f t="shared" si="3"/>
        <v>0</v>
      </c>
      <c r="G263" s="2">
        <f t="shared" si="4"/>
        <v>0</v>
      </c>
    </row>
    <row r="264">
      <c r="A264" s="2">
        <f>(Sheet3!A264)</f>
        <v>33406</v>
      </c>
      <c r="B264" s="2">
        <f>(Sheet2!A264)</f>
        <v>31746</v>
      </c>
      <c r="C264" s="2">
        <f t="shared" si="1"/>
        <v>-1660</v>
      </c>
      <c r="D264" s="2">
        <f t="shared" si="2"/>
        <v>1660</v>
      </c>
      <c r="F264" s="2">
        <f t="shared" si="3"/>
        <v>0</v>
      </c>
      <c r="G264" s="2">
        <f t="shared" si="4"/>
        <v>0</v>
      </c>
    </row>
    <row r="265">
      <c r="A265" s="2">
        <f>(Sheet3!A265)</f>
        <v>33524</v>
      </c>
      <c r="B265" s="2">
        <f>(Sheet2!A265)</f>
        <v>31819</v>
      </c>
      <c r="C265" s="2">
        <f t="shared" si="1"/>
        <v>-1705</v>
      </c>
      <c r="D265" s="2">
        <f t="shared" si="2"/>
        <v>1705</v>
      </c>
      <c r="F265" s="2">
        <f t="shared" si="3"/>
        <v>0</v>
      </c>
      <c r="G265" s="2">
        <f t="shared" si="4"/>
        <v>0</v>
      </c>
    </row>
    <row r="266">
      <c r="A266" s="2">
        <f>(Sheet3!A266)</f>
        <v>33578</v>
      </c>
      <c r="B266" s="2">
        <f>(Sheet2!A266)</f>
        <v>31955</v>
      </c>
      <c r="C266" s="2">
        <f t="shared" si="1"/>
        <v>-1623</v>
      </c>
      <c r="D266" s="2">
        <f t="shared" si="2"/>
        <v>1623</v>
      </c>
      <c r="F266" s="2">
        <f t="shared" si="3"/>
        <v>0</v>
      </c>
      <c r="G266" s="2">
        <f t="shared" si="4"/>
        <v>0</v>
      </c>
    </row>
    <row r="267">
      <c r="A267" s="2">
        <f>(Sheet3!A267)</f>
        <v>33882</v>
      </c>
      <c r="B267" s="2">
        <f>(Sheet2!A267)</f>
        <v>31988</v>
      </c>
      <c r="C267" s="2">
        <f t="shared" si="1"/>
        <v>-1894</v>
      </c>
      <c r="D267" s="2">
        <f t="shared" si="2"/>
        <v>1894</v>
      </c>
      <c r="F267" s="2">
        <f t="shared" si="3"/>
        <v>0</v>
      </c>
      <c r="G267" s="2">
        <f t="shared" si="4"/>
        <v>0</v>
      </c>
    </row>
    <row r="268">
      <c r="A268" s="2">
        <f>(Sheet3!A268)</f>
        <v>34136</v>
      </c>
      <c r="B268" s="2">
        <f>(Sheet2!A268)</f>
        <v>32436</v>
      </c>
      <c r="C268" s="2">
        <f t="shared" si="1"/>
        <v>-1700</v>
      </c>
      <c r="D268" s="2">
        <f t="shared" si="2"/>
        <v>1700</v>
      </c>
      <c r="F268" s="2">
        <f t="shared" si="3"/>
        <v>0</v>
      </c>
      <c r="G268" s="2">
        <f t="shared" si="4"/>
        <v>0</v>
      </c>
    </row>
    <row r="269">
      <c r="A269" s="2">
        <f>(Sheet3!A269)</f>
        <v>34169</v>
      </c>
      <c r="B269" s="2">
        <f>(Sheet2!A269)</f>
        <v>32846</v>
      </c>
      <c r="C269" s="2">
        <f t="shared" si="1"/>
        <v>-1323</v>
      </c>
      <c r="D269" s="2">
        <f t="shared" si="2"/>
        <v>1323</v>
      </c>
      <c r="F269" s="2">
        <f t="shared" si="3"/>
        <v>0</v>
      </c>
      <c r="G269" s="2">
        <f t="shared" si="4"/>
        <v>0</v>
      </c>
    </row>
    <row r="270">
      <c r="A270" s="2">
        <f>(Sheet3!A270)</f>
        <v>34229</v>
      </c>
      <c r="B270" s="2">
        <f>(Sheet2!A270)</f>
        <v>32959</v>
      </c>
      <c r="C270" s="2">
        <f t="shared" si="1"/>
        <v>-1270</v>
      </c>
      <c r="D270" s="2">
        <f t="shared" si="2"/>
        <v>1270</v>
      </c>
      <c r="F270" s="2">
        <f t="shared" si="3"/>
        <v>0</v>
      </c>
      <c r="G270" s="2">
        <f t="shared" si="4"/>
        <v>0</v>
      </c>
    </row>
    <row r="271">
      <c r="A271" s="2">
        <f>(Sheet3!A271)</f>
        <v>34338</v>
      </c>
      <c r="B271" s="2">
        <f>(Sheet2!A271)</f>
        <v>33301</v>
      </c>
      <c r="C271" s="2">
        <f t="shared" si="1"/>
        <v>-1037</v>
      </c>
      <c r="D271" s="2">
        <f t="shared" si="2"/>
        <v>1037</v>
      </c>
      <c r="F271" s="2">
        <f t="shared" si="3"/>
        <v>0</v>
      </c>
      <c r="G271" s="2">
        <f t="shared" si="4"/>
        <v>0</v>
      </c>
    </row>
    <row r="272">
      <c r="A272" s="2">
        <f>(Sheet3!A272)</f>
        <v>34625</v>
      </c>
      <c r="B272" s="2">
        <f>(Sheet2!A272)</f>
        <v>33349</v>
      </c>
      <c r="C272" s="2">
        <f t="shared" si="1"/>
        <v>-1276</v>
      </c>
      <c r="D272" s="2">
        <f t="shared" si="2"/>
        <v>1276</v>
      </c>
      <c r="F272" s="2">
        <f t="shared" si="3"/>
        <v>0</v>
      </c>
      <c r="G272" s="2">
        <f t="shared" si="4"/>
        <v>0</v>
      </c>
    </row>
    <row r="273">
      <c r="A273" s="2">
        <f>(Sheet3!A273)</f>
        <v>34841</v>
      </c>
      <c r="B273" s="2">
        <f>(Sheet2!A273)</f>
        <v>33683</v>
      </c>
      <c r="C273" s="2">
        <f t="shared" si="1"/>
        <v>-1158</v>
      </c>
      <c r="D273" s="2">
        <f t="shared" si="2"/>
        <v>1158</v>
      </c>
      <c r="F273" s="2">
        <f t="shared" si="3"/>
        <v>0</v>
      </c>
      <c r="G273" s="2">
        <f t="shared" si="4"/>
        <v>0</v>
      </c>
    </row>
    <row r="274">
      <c r="A274" s="2">
        <f>(Sheet3!A274)</f>
        <v>34855</v>
      </c>
      <c r="B274" s="2">
        <f>(Sheet2!A274)</f>
        <v>33892</v>
      </c>
      <c r="C274" s="2">
        <f t="shared" si="1"/>
        <v>-963</v>
      </c>
      <c r="D274" s="2">
        <f t="shared" si="2"/>
        <v>963</v>
      </c>
      <c r="F274" s="2">
        <f t="shared" si="3"/>
        <v>0</v>
      </c>
      <c r="G274" s="2">
        <f t="shared" si="4"/>
        <v>0</v>
      </c>
    </row>
    <row r="275">
      <c r="A275" s="2">
        <f>(Sheet3!A275)</f>
        <v>34898</v>
      </c>
      <c r="B275" s="2">
        <f>(Sheet2!A275)</f>
        <v>34079</v>
      </c>
      <c r="C275" s="2">
        <f t="shared" si="1"/>
        <v>-819</v>
      </c>
      <c r="D275" s="2">
        <f t="shared" si="2"/>
        <v>819</v>
      </c>
      <c r="F275" s="2">
        <f t="shared" si="3"/>
        <v>0</v>
      </c>
      <c r="G275" s="2">
        <f t="shared" si="4"/>
        <v>0</v>
      </c>
    </row>
    <row r="276">
      <c r="A276" s="2">
        <f>(Sheet3!A276)</f>
        <v>34979</v>
      </c>
      <c r="B276" s="2">
        <f>(Sheet2!A276)</f>
        <v>34091</v>
      </c>
      <c r="C276" s="2">
        <f t="shared" si="1"/>
        <v>-888</v>
      </c>
      <c r="D276" s="2">
        <f t="shared" si="2"/>
        <v>888</v>
      </c>
      <c r="F276" s="2">
        <f t="shared" si="3"/>
        <v>0</v>
      </c>
      <c r="G276" s="2">
        <f t="shared" si="4"/>
        <v>0</v>
      </c>
    </row>
    <row r="277">
      <c r="A277" s="2">
        <f>(Sheet3!A277)</f>
        <v>35113</v>
      </c>
      <c r="B277" s="2">
        <f>(Sheet2!A277)</f>
        <v>34203</v>
      </c>
      <c r="C277" s="2">
        <f t="shared" si="1"/>
        <v>-910</v>
      </c>
      <c r="D277" s="2">
        <f t="shared" si="2"/>
        <v>910</v>
      </c>
      <c r="F277" s="2">
        <f t="shared" si="3"/>
        <v>0</v>
      </c>
      <c r="G277" s="2">
        <f t="shared" si="4"/>
        <v>0</v>
      </c>
    </row>
    <row r="278">
      <c r="A278" s="2">
        <f>(Sheet3!A278)</f>
        <v>35158</v>
      </c>
      <c r="B278" s="2">
        <f>(Sheet2!A278)</f>
        <v>34340</v>
      </c>
      <c r="C278" s="2">
        <f t="shared" si="1"/>
        <v>-818</v>
      </c>
      <c r="D278" s="2">
        <f t="shared" si="2"/>
        <v>818</v>
      </c>
      <c r="F278" s="2">
        <f t="shared" si="3"/>
        <v>0</v>
      </c>
      <c r="G278" s="2">
        <f t="shared" si="4"/>
        <v>0</v>
      </c>
    </row>
    <row r="279">
      <c r="A279" s="2">
        <f>(Sheet3!A279)</f>
        <v>35203</v>
      </c>
      <c r="B279" s="2">
        <f>(Sheet2!A279)</f>
        <v>34371</v>
      </c>
      <c r="C279" s="2">
        <f t="shared" si="1"/>
        <v>-832</v>
      </c>
      <c r="D279" s="2">
        <f t="shared" si="2"/>
        <v>832</v>
      </c>
      <c r="F279" s="2">
        <f t="shared" si="3"/>
        <v>0</v>
      </c>
      <c r="G279" s="2">
        <f t="shared" si="4"/>
        <v>0</v>
      </c>
    </row>
    <row r="280">
      <c r="A280" s="2">
        <f>(Sheet3!A280)</f>
        <v>35209</v>
      </c>
      <c r="B280" s="2">
        <f>(Sheet2!A280)</f>
        <v>34585</v>
      </c>
      <c r="C280" s="2">
        <f t="shared" si="1"/>
        <v>-624</v>
      </c>
      <c r="D280" s="2">
        <f t="shared" si="2"/>
        <v>624</v>
      </c>
      <c r="F280" s="2">
        <f t="shared" si="3"/>
        <v>0</v>
      </c>
      <c r="G280" s="2">
        <f t="shared" si="4"/>
        <v>0</v>
      </c>
    </row>
    <row r="281">
      <c r="A281" s="2">
        <f>(Sheet3!A281)</f>
        <v>35212</v>
      </c>
      <c r="B281" s="2">
        <f>(Sheet2!A281)</f>
        <v>34764</v>
      </c>
      <c r="C281" s="2">
        <f t="shared" si="1"/>
        <v>-448</v>
      </c>
      <c r="D281" s="2">
        <f t="shared" si="2"/>
        <v>448</v>
      </c>
      <c r="F281" s="2">
        <f t="shared" si="3"/>
        <v>0</v>
      </c>
      <c r="G281" s="2">
        <f t="shared" si="4"/>
        <v>0</v>
      </c>
    </row>
    <row r="282">
      <c r="A282" s="2">
        <f>(Sheet3!A282)</f>
        <v>35225</v>
      </c>
      <c r="B282" s="2">
        <f>(Sheet2!A282)</f>
        <v>34897</v>
      </c>
      <c r="C282" s="2">
        <f t="shared" si="1"/>
        <v>-328</v>
      </c>
      <c r="D282" s="2">
        <f t="shared" si="2"/>
        <v>328</v>
      </c>
      <c r="F282" s="2">
        <f t="shared" si="3"/>
        <v>0</v>
      </c>
      <c r="G282" s="2">
        <f t="shared" si="4"/>
        <v>0</v>
      </c>
    </row>
    <row r="283">
      <c r="A283" s="2">
        <f>(Sheet3!A283)</f>
        <v>35321</v>
      </c>
      <c r="B283" s="2">
        <f>(Sheet2!A283)</f>
        <v>35200</v>
      </c>
      <c r="C283" s="2">
        <f t="shared" si="1"/>
        <v>-121</v>
      </c>
      <c r="D283" s="2">
        <f t="shared" si="2"/>
        <v>121</v>
      </c>
      <c r="F283" s="2">
        <f t="shared" si="3"/>
        <v>0</v>
      </c>
      <c r="G283" s="2">
        <f t="shared" si="4"/>
        <v>0</v>
      </c>
    </row>
    <row r="284">
      <c r="A284" s="2">
        <f>(Sheet3!A284)</f>
        <v>35390</v>
      </c>
      <c r="B284" s="2">
        <f>(Sheet2!A284)</f>
        <v>35375</v>
      </c>
      <c r="C284" s="2">
        <f t="shared" si="1"/>
        <v>-15</v>
      </c>
      <c r="D284" s="2">
        <f t="shared" si="2"/>
        <v>15</v>
      </c>
      <c r="F284" s="2">
        <f t="shared" si="3"/>
        <v>0</v>
      </c>
      <c r="G284" s="2">
        <f t="shared" si="4"/>
        <v>0</v>
      </c>
    </row>
    <row r="285">
      <c r="A285" s="2">
        <f>(Sheet3!A285)</f>
        <v>35532</v>
      </c>
      <c r="B285" s="2">
        <f>(Sheet2!A285)</f>
        <v>35488</v>
      </c>
      <c r="C285" s="2">
        <f t="shared" si="1"/>
        <v>-44</v>
      </c>
      <c r="D285" s="2">
        <f t="shared" si="2"/>
        <v>44</v>
      </c>
      <c r="F285" s="2">
        <f t="shared" si="3"/>
        <v>0</v>
      </c>
      <c r="G285" s="2">
        <f t="shared" si="4"/>
        <v>0</v>
      </c>
    </row>
    <row r="286">
      <c r="A286" s="2">
        <f>(Sheet3!A286)</f>
        <v>35640</v>
      </c>
      <c r="B286" s="2">
        <f>(Sheet2!A286)</f>
        <v>35541</v>
      </c>
      <c r="C286" s="2">
        <f t="shared" si="1"/>
        <v>-99</v>
      </c>
      <c r="D286" s="2">
        <f t="shared" si="2"/>
        <v>99</v>
      </c>
      <c r="F286" s="2">
        <f t="shared" si="3"/>
        <v>0</v>
      </c>
      <c r="G286" s="2">
        <f t="shared" si="4"/>
        <v>0</v>
      </c>
    </row>
    <row r="287">
      <c r="A287" s="2">
        <f>(Sheet3!A287)</f>
        <v>35644</v>
      </c>
      <c r="B287" s="2">
        <f>(Sheet2!A287)</f>
        <v>35575</v>
      </c>
      <c r="C287" s="2">
        <f t="shared" si="1"/>
        <v>-69</v>
      </c>
      <c r="D287" s="2">
        <f t="shared" si="2"/>
        <v>69</v>
      </c>
      <c r="F287" s="2">
        <f t="shared" si="3"/>
        <v>0</v>
      </c>
      <c r="G287" s="2">
        <f t="shared" si="4"/>
        <v>0</v>
      </c>
    </row>
    <row r="288">
      <c r="A288" s="2">
        <f>(Sheet3!A288)</f>
        <v>35657</v>
      </c>
      <c r="B288" s="2">
        <f>(Sheet2!A288)</f>
        <v>35639</v>
      </c>
      <c r="C288" s="2">
        <f t="shared" si="1"/>
        <v>-18</v>
      </c>
      <c r="D288" s="2">
        <f t="shared" si="2"/>
        <v>18</v>
      </c>
      <c r="F288" s="2">
        <f t="shared" si="3"/>
        <v>0</v>
      </c>
      <c r="G288" s="2">
        <f t="shared" si="4"/>
        <v>0</v>
      </c>
    </row>
    <row r="289">
      <c r="A289" s="2">
        <f>(Sheet3!A289)</f>
        <v>35695</v>
      </c>
      <c r="B289" s="2">
        <f>(Sheet2!A289)</f>
        <v>35658</v>
      </c>
      <c r="C289" s="2">
        <f t="shared" si="1"/>
        <v>-37</v>
      </c>
      <c r="D289" s="2">
        <f t="shared" si="2"/>
        <v>37</v>
      </c>
      <c r="F289" s="2">
        <f t="shared" si="3"/>
        <v>0</v>
      </c>
      <c r="G289" s="2">
        <f t="shared" si="4"/>
        <v>0</v>
      </c>
    </row>
    <row r="290">
      <c r="A290" s="2">
        <f>(Sheet3!A290)</f>
        <v>35753</v>
      </c>
      <c r="B290" s="2">
        <f>(Sheet2!A290)</f>
        <v>35694</v>
      </c>
      <c r="C290" s="2">
        <f t="shared" si="1"/>
        <v>-59</v>
      </c>
      <c r="D290" s="2">
        <f t="shared" si="2"/>
        <v>59</v>
      </c>
      <c r="F290" s="2">
        <f t="shared" si="3"/>
        <v>6</v>
      </c>
      <c r="G290" s="2">
        <f t="shared" si="4"/>
        <v>214518</v>
      </c>
    </row>
    <row r="291">
      <c r="A291" s="2">
        <f>(Sheet3!A291)</f>
        <v>35921</v>
      </c>
      <c r="B291" s="2">
        <f>(Sheet2!A291)</f>
        <v>35753</v>
      </c>
      <c r="C291" s="2">
        <f t="shared" si="1"/>
        <v>-168</v>
      </c>
      <c r="D291" s="2">
        <f t="shared" si="2"/>
        <v>168</v>
      </c>
      <c r="F291" s="2">
        <f t="shared" si="3"/>
        <v>0</v>
      </c>
      <c r="G291" s="2">
        <f t="shared" si="4"/>
        <v>0</v>
      </c>
    </row>
    <row r="292">
      <c r="A292" s="2">
        <f>(Sheet3!A292)</f>
        <v>35954</v>
      </c>
      <c r="B292" s="2">
        <f>(Sheet2!A292)</f>
        <v>35753</v>
      </c>
      <c r="C292" s="2">
        <f t="shared" si="1"/>
        <v>-201</v>
      </c>
      <c r="D292" s="2">
        <f t="shared" si="2"/>
        <v>201</v>
      </c>
      <c r="F292" s="2">
        <f t="shared" si="3"/>
        <v>0</v>
      </c>
      <c r="G292" s="2">
        <f t="shared" si="4"/>
        <v>0</v>
      </c>
    </row>
    <row r="293">
      <c r="A293" s="2">
        <f>(Sheet3!A293)</f>
        <v>35995</v>
      </c>
      <c r="B293" s="2">
        <f>(Sheet2!A293)</f>
        <v>35753</v>
      </c>
      <c r="C293" s="2">
        <f t="shared" si="1"/>
        <v>-242</v>
      </c>
      <c r="D293" s="2">
        <f t="shared" si="2"/>
        <v>242</v>
      </c>
      <c r="F293" s="2">
        <f t="shared" si="3"/>
        <v>0</v>
      </c>
      <c r="G293" s="2">
        <f t="shared" si="4"/>
        <v>0</v>
      </c>
    </row>
    <row r="294">
      <c r="A294" s="2">
        <f>(Sheet3!A294)</f>
        <v>36008</v>
      </c>
      <c r="B294" s="2">
        <f>(Sheet2!A294)</f>
        <v>35753</v>
      </c>
      <c r="C294" s="2">
        <f t="shared" si="1"/>
        <v>-255</v>
      </c>
      <c r="D294" s="2">
        <f t="shared" si="2"/>
        <v>255</v>
      </c>
      <c r="F294" s="2">
        <f t="shared" si="3"/>
        <v>0</v>
      </c>
      <c r="G294" s="2">
        <f t="shared" si="4"/>
        <v>0</v>
      </c>
    </row>
    <row r="295">
      <c r="A295" s="2">
        <f>(Sheet3!A295)</f>
        <v>36171</v>
      </c>
      <c r="B295" s="2">
        <f>(Sheet2!A295)</f>
        <v>35753</v>
      </c>
      <c r="C295" s="2">
        <f t="shared" si="1"/>
        <v>-418</v>
      </c>
      <c r="D295" s="2">
        <f t="shared" si="2"/>
        <v>418</v>
      </c>
      <c r="F295" s="2">
        <f t="shared" si="3"/>
        <v>0</v>
      </c>
      <c r="G295" s="2">
        <f t="shared" si="4"/>
        <v>0</v>
      </c>
    </row>
    <row r="296">
      <c r="A296" s="2">
        <f>(Sheet3!A296)</f>
        <v>36271</v>
      </c>
      <c r="B296" s="2">
        <f>(Sheet2!A296)</f>
        <v>35753</v>
      </c>
      <c r="C296" s="2">
        <f t="shared" si="1"/>
        <v>-518</v>
      </c>
      <c r="D296" s="2">
        <f t="shared" si="2"/>
        <v>518</v>
      </c>
      <c r="F296" s="2">
        <f t="shared" si="3"/>
        <v>0</v>
      </c>
      <c r="G296" s="2">
        <f t="shared" si="4"/>
        <v>0</v>
      </c>
    </row>
    <row r="297">
      <c r="A297" s="2">
        <f>(Sheet3!A297)</f>
        <v>36280</v>
      </c>
      <c r="B297" s="2">
        <f>(Sheet2!A297)</f>
        <v>36014</v>
      </c>
      <c r="C297" s="2">
        <f t="shared" si="1"/>
        <v>-266</v>
      </c>
      <c r="D297" s="2">
        <f t="shared" si="2"/>
        <v>266</v>
      </c>
      <c r="F297" s="2">
        <f t="shared" si="3"/>
        <v>0</v>
      </c>
      <c r="G297" s="2">
        <f t="shared" si="4"/>
        <v>0</v>
      </c>
    </row>
    <row r="298">
      <c r="A298" s="2">
        <f>(Sheet3!A298)</f>
        <v>36392</v>
      </c>
      <c r="B298" s="2">
        <f>(Sheet2!A298)</f>
        <v>36357</v>
      </c>
      <c r="C298" s="2">
        <f t="shared" si="1"/>
        <v>-35</v>
      </c>
      <c r="D298" s="2">
        <f t="shared" si="2"/>
        <v>35</v>
      </c>
      <c r="F298" s="2">
        <f t="shared" si="3"/>
        <v>0</v>
      </c>
      <c r="G298" s="2">
        <f t="shared" si="4"/>
        <v>0</v>
      </c>
    </row>
    <row r="299">
      <c r="A299" s="2">
        <f>(Sheet3!A299)</f>
        <v>36424</v>
      </c>
      <c r="B299" s="2">
        <f>(Sheet2!A299)</f>
        <v>36593</v>
      </c>
      <c r="C299" s="2">
        <f t="shared" si="1"/>
        <v>169</v>
      </c>
      <c r="D299" s="2">
        <f t="shared" si="2"/>
        <v>169</v>
      </c>
      <c r="F299" s="2">
        <f t="shared" si="3"/>
        <v>0</v>
      </c>
      <c r="G299" s="2">
        <f t="shared" si="4"/>
        <v>0</v>
      </c>
    </row>
    <row r="300">
      <c r="A300" s="2">
        <f>(Sheet3!A300)</f>
        <v>36650</v>
      </c>
      <c r="B300" s="2">
        <f>(Sheet2!A300)</f>
        <v>36666</v>
      </c>
      <c r="C300" s="2">
        <f t="shared" si="1"/>
        <v>16</v>
      </c>
      <c r="D300" s="2">
        <f t="shared" si="2"/>
        <v>16</v>
      </c>
      <c r="F300" s="2">
        <f t="shared" si="3"/>
        <v>0</v>
      </c>
      <c r="G300" s="2">
        <f t="shared" si="4"/>
        <v>0</v>
      </c>
    </row>
    <row r="301">
      <c r="A301" s="2">
        <f>(Sheet3!A301)</f>
        <v>36653</v>
      </c>
      <c r="B301" s="2">
        <f>(Sheet2!A301)</f>
        <v>36671</v>
      </c>
      <c r="C301" s="2">
        <f t="shared" si="1"/>
        <v>18</v>
      </c>
      <c r="D301" s="2">
        <f t="shared" si="2"/>
        <v>18</v>
      </c>
      <c r="F301" s="2">
        <f t="shared" si="3"/>
        <v>0</v>
      </c>
      <c r="G301" s="2">
        <f t="shared" si="4"/>
        <v>0</v>
      </c>
    </row>
    <row r="302">
      <c r="A302" s="2">
        <f>(Sheet3!A302)</f>
        <v>36766</v>
      </c>
      <c r="B302" s="2">
        <f>(Sheet2!A302)</f>
        <v>36987</v>
      </c>
      <c r="C302" s="2">
        <f t="shared" si="1"/>
        <v>221</v>
      </c>
      <c r="D302" s="2">
        <f t="shared" si="2"/>
        <v>221</v>
      </c>
      <c r="F302" s="2">
        <f t="shared" si="3"/>
        <v>0</v>
      </c>
      <c r="G302" s="2">
        <f t="shared" si="4"/>
        <v>0</v>
      </c>
    </row>
    <row r="303">
      <c r="A303" s="2">
        <f>(Sheet3!A303)</f>
        <v>36780</v>
      </c>
      <c r="B303" s="2">
        <f>(Sheet2!A303)</f>
        <v>37716</v>
      </c>
      <c r="C303" s="2">
        <f t="shared" si="1"/>
        <v>936</v>
      </c>
      <c r="D303" s="2">
        <f t="shared" si="2"/>
        <v>936</v>
      </c>
      <c r="F303" s="2">
        <f t="shared" si="3"/>
        <v>0</v>
      </c>
      <c r="G303" s="2">
        <f t="shared" si="4"/>
        <v>0</v>
      </c>
    </row>
    <row r="304">
      <c r="A304" s="2">
        <f>(Sheet3!A304)</f>
        <v>36805</v>
      </c>
      <c r="B304" s="2">
        <f>(Sheet2!A304)</f>
        <v>38271</v>
      </c>
      <c r="C304" s="2">
        <f t="shared" si="1"/>
        <v>1466</v>
      </c>
      <c r="D304" s="2">
        <f t="shared" si="2"/>
        <v>1466</v>
      </c>
      <c r="F304" s="2">
        <f t="shared" si="3"/>
        <v>0</v>
      </c>
      <c r="G304" s="2">
        <f t="shared" si="4"/>
        <v>0</v>
      </c>
    </row>
    <row r="305">
      <c r="A305" s="2">
        <f>(Sheet3!A305)</f>
        <v>37260</v>
      </c>
      <c r="B305" s="2">
        <f>(Sheet2!A305)</f>
        <v>38394</v>
      </c>
      <c r="C305" s="2">
        <f t="shared" si="1"/>
        <v>1134</v>
      </c>
      <c r="D305" s="2">
        <f t="shared" si="2"/>
        <v>1134</v>
      </c>
      <c r="F305" s="2">
        <f t="shared" si="3"/>
        <v>0</v>
      </c>
      <c r="G305" s="2">
        <f t="shared" si="4"/>
        <v>0</v>
      </c>
    </row>
    <row r="306">
      <c r="A306" s="2">
        <f>(Sheet3!A306)</f>
        <v>37349</v>
      </c>
      <c r="B306" s="2">
        <f>(Sheet2!A306)</f>
        <v>38582</v>
      </c>
      <c r="C306" s="2">
        <f t="shared" si="1"/>
        <v>1233</v>
      </c>
      <c r="D306" s="2">
        <f t="shared" si="2"/>
        <v>1233</v>
      </c>
      <c r="F306" s="2">
        <f t="shared" si="3"/>
        <v>0</v>
      </c>
      <c r="G306" s="2">
        <f t="shared" si="4"/>
        <v>0</v>
      </c>
    </row>
    <row r="307">
      <c r="A307" s="2">
        <f>(Sheet3!A307)</f>
        <v>37481</v>
      </c>
      <c r="B307" s="2">
        <f>(Sheet2!A307)</f>
        <v>38747</v>
      </c>
      <c r="C307" s="2">
        <f t="shared" si="1"/>
        <v>1266</v>
      </c>
      <c r="D307" s="2">
        <f t="shared" si="2"/>
        <v>1266</v>
      </c>
      <c r="F307" s="2">
        <f t="shared" si="3"/>
        <v>0</v>
      </c>
      <c r="G307" s="2">
        <f t="shared" si="4"/>
        <v>0</v>
      </c>
    </row>
    <row r="308">
      <c r="A308" s="2">
        <f>(Sheet3!A308)</f>
        <v>37556</v>
      </c>
      <c r="B308" s="2">
        <f>(Sheet2!A308)</f>
        <v>38935</v>
      </c>
      <c r="C308" s="2">
        <f t="shared" si="1"/>
        <v>1379</v>
      </c>
      <c r="D308" s="2">
        <f t="shared" si="2"/>
        <v>1379</v>
      </c>
      <c r="F308" s="2">
        <f t="shared" si="3"/>
        <v>0</v>
      </c>
      <c r="G308" s="2">
        <f t="shared" si="4"/>
        <v>0</v>
      </c>
    </row>
    <row r="309">
      <c r="A309" s="2">
        <f>(Sheet3!A309)</f>
        <v>37567</v>
      </c>
      <c r="B309" s="2">
        <f>(Sheet2!A309)</f>
        <v>39849</v>
      </c>
      <c r="C309" s="2">
        <f t="shared" si="1"/>
        <v>2282</v>
      </c>
      <c r="D309" s="2">
        <f t="shared" si="2"/>
        <v>2282</v>
      </c>
      <c r="F309" s="2">
        <f t="shared" si="3"/>
        <v>0</v>
      </c>
      <c r="G309" s="2">
        <f t="shared" si="4"/>
        <v>0</v>
      </c>
    </row>
    <row r="310">
      <c r="A310" s="2">
        <f>(Sheet3!A310)</f>
        <v>37590</v>
      </c>
      <c r="B310" s="2">
        <f>(Sheet2!A310)</f>
        <v>40070</v>
      </c>
      <c r="C310" s="2">
        <f t="shared" si="1"/>
        <v>2480</v>
      </c>
      <c r="D310" s="2">
        <f t="shared" si="2"/>
        <v>2480</v>
      </c>
      <c r="F310" s="2">
        <f t="shared" si="3"/>
        <v>0</v>
      </c>
      <c r="G310" s="2">
        <f t="shared" si="4"/>
        <v>0</v>
      </c>
    </row>
    <row r="311">
      <c r="A311" s="2">
        <f>(Sheet3!A311)</f>
        <v>37671</v>
      </c>
      <c r="B311" s="2">
        <f>(Sheet2!A311)</f>
        <v>40105</v>
      </c>
      <c r="C311" s="2">
        <f t="shared" si="1"/>
        <v>2434</v>
      </c>
      <c r="D311" s="2">
        <f t="shared" si="2"/>
        <v>2434</v>
      </c>
      <c r="F311" s="2">
        <f t="shared" si="3"/>
        <v>0</v>
      </c>
      <c r="G311" s="2">
        <f t="shared" si="4"/>
        <v>0</v>
      </c>
    </row>
    <row r="312">
      <c r="A312" s="2">
        <f>(Sheet3!A312)</f>
        <v>37712</v>
      </c>
      <c r="B312" s="2">
        <f>(Sheet2!A312)</f>
        <v>40280</v>
      </c>
      <c r="C312" s="2">
        <f t="shared" si="1"/>
        <v>2568</v>
      </c>
      <c r="D312" s="2">
        <f t="shared" si="2"/>
        <v>2568</v>
      </c>
      <c r="F312" s="2">
        <f t="shared" si="3"/>
        <v>0</v>
      </c>
      <c r="G312" s="2">
        <f t="shared" si="4"/>
        <v>0</v>
      </c>
    </row>
    <row r="313">
      <c r="A313" s="2">
        <f>(Sheet3!A313)</f>
        <v>37768</v>
      </c>
      <c r="B313" s="2">
        <f>(Sheet2!A313)</f>
        <v>40408</v>
      </c>
      <c r="C313" s="2">
        <f t="shared" si="1"/>
        <v>2640</v>
      </c>
      <c r="D313" s="2">
        <f t="shared" si="2"/>
        <v>2640</v>
      </c>
      <c r="F313" s="2">
        <f t="shared" si="3"/>
        <v>0</v>
      </c>
      <c r="G313" s="2">
        <f t="shared" si="4"/>
        <v>0</v>
      </c>
    </row>
    <row r="314">
      <c r="A314" s="2">
        <f>(Sheet3!A314)</f>
        <v>37801</v>
      </c>
      <c r="B314" s="2">
        <f>(Sheet2!A314)</f>
        <v>40467</v>
      </c>
      <c r="C314" s="2">
        <f t="shared" si="1"/>
        <v>2666</v>
      </c>
      <c r="D314" s="2">
        <f t="shared" si="2"/>
        <v>2666</v>
      </c>
      <c r="F314" s="2">
        <f t="shared" si="3"/>
        <v>0</v>
      </c>
      <c r="G314" s="2">
        <f t="shared" si="4"/>
        <v>0</v>
      </c>
    </row>
    <row r="315">
      <c r="A315" s="2">
        <f>(Sheet3!A315)</f>
        <v>37827</v>
      </c>
      <c r="B315" s="2">
        <f>(Sheet2!A315)</f>
        <v>40724</v>
      </c>
      <c r="C315" s="2">
        <f t="shared" si="1"/>
        <v>2897</v>
      </c>
      <c r="D315" s="2">
        <f t="shared" si="2"/>
        <v>2897</v>
      </c>
      <c r="F315" s="2">
        <f t="shared" si="3"/>
        <v>0</v>
      </c>
      <c r="G315" s="2">
        <f t="shared" si="4"/>
        <v>0</v>
      </c>
    </row>
    <row r="316">
      <c r="A316" s="2">
        <f>(Sheet3!A316)</f>
        <v>37902</v>
      </c>
      <c r="B316" s="2">
        <f>(Sheet2!A316)</f>
        <v>40786</v>
      </c>
      <c r="C316" s="2">
        <f t="shared" si="1"/>
        <v>2884</v>
      </c>
      <c r="D316" s="2">
        <f t="shared" si="2"/>
        <v>2884</v>
      </c>
      <c r="F316" s="2">
        <f t="shared" si="3"/>
        <v>0</v>
      </c>
      <c r="G316" s="2">
        <f t="shared" si="4"/>
        <v>0</v>
      </c>
    </row>
    <row r="317">
      <c r="A317" s="2">
        <f>(Sheet3!A317)</f>
        <v>38197</v>
      </c>
      <c r="B317" s="2">
        <f>(Sheet2!A317)</f>
        <v>40822</v>
      </c>
      <c r="C317" s="2">
        <f t="shared" si="1"/>
        <v>2625</v>
      </c>
      <c r="D317" s="2">
        <f t="shared" si="2"/>
        <v>2625</v>
      </c>
      <c r="F317" s="2">
        <f t="shared" si="3"/>
        <v>0</v>
      </c>
      <c r="G317" s="2">
        <f t="shared" si="4"/>
        <v>0</v>
      </c>
    </row>
    <row r="318">
      <c r="A318" s="2">
        <f>(Sheet3!A318)</f>
        <v>38668</v>
      </c>
      <c r="B318" s="2">
        <f>(Sheet2!A318)</f>
        <v>40921</v>
      </c>
      <c r="C318" s="2">
        <f t="shared" si="1"/>
        <v>2253</v>
      </c>
      <c r="D318" s="2">
        <f t="shared" si="2"/>
        <v>2253</v>
      </c>
      <c r="F318" s="2">
        <f t="shared" si="3"/>
        <v>0</v>
      </c>
      <c r="G318" s="2">
        <f t="shared" si="4"/>
        <v>0</v>
      </c>
    </row>
    <row r="319">
      <c r="A319" s="2">
        <f>(Sheet3!A319)</f>
        <v>38965</v>
      </c>
      <c r="B319" s="2">
        <f>(Sheet2!A319)</f>
        <v>40953</v>
      </c>
      <c r="C319" s="2">
        <f t="shared" si="1"/>
        <v>1988</v>
      </c>
      <c r="D319" s="2">
        <f t="shared" si="2"/>
        <v>1988</v>
      </c>
      <c r="F319" s="2">
        <f t="shared" si="3"/>
        <v>0</v>
      </c>
      <c r="G319" s="2">
        <f t="shared" si="4"/>
        <v>0</v>
      </c>
    </row>
    <row r="320">
      <c r="A320" s="2">
        <f>(Sheet3!A320)</f>
        <v>39225</v>
      </c>
      <c r="B320" s="2">
        <f>(Sheet2!A320)</f>
        <v>41337</v>
      </c>
      <c r="C320" s="2">
        <f t="shared" si="1"/>
        <v>2112</v>
      </c>
      <c r="D320" s="2">
        <f t="shared" si="2"/>
        <v>2112</v>
      </c>
      <c r="F320" s="2">
        <f t="shared" si="3"/>
        <v>0</v>
      </c>
      <c r="G320" s="2">
        <f t="shared" si="4"/>
        <v>0</v>
      </c>
    </row>
    <row r="321">
      <c r="A321" s="2">
        <f>(Sheet3!A321)</f>
        <v>39258</v>
      </c>
      <c r="B321" s="2">
        <f>(Sheet2!A321)</f>
        <v>41799</v>
      </c>
      <c r="C321" s="2">
        <f t="shared" si="1"/>
        <v>2541</v>
      </c>
      <c r="D321" s="2">
        <f t="shared" si="2"/>
        <v>2541</v>
      </c>
      <c r="F321" s="2">
        <f t="shared" si="3"/>
        <v>0</v>
      </c>
      <c r="G321" s="2">
        <f t="shared" si="4"/>
        <v>0</v>
      </c>
    </row>
    <row r="322">
      <c r="A322" s="2">
        <f>(Sheet3!A322)</f>
        <v>39295</v>
      </c>
      <c r="B322" s="2">
        <f>(Sheet2!A322)</f>
        <v>42340</v>
      </c>
      <c r="C322" s="2">
        <f t="shared" si="1"/>
        <v>3045</v>
      </c>
      <c r="D322" s="2">
        <f t="shared" si="2"/>
        <v>3045</v>
      </c>
      <c r="F322" s="2">
        <f t="shared" si="3"/>
        <v>0</v>
      </c>
      <c r="G322" s="2">
        <f t="shared" si="4"/>
        <v>0</v>
      </c>
    </row>
    <row r="323">
      <c r="A323" s="2">
        <f>(Sheet3!A323)</f>
        <v>39340</v>
      </c>
      <c r="B323" s="2">
        <f>(Sheet2!A323)</f>
        <v>42477</v>
      </c>
      <c r="C323" s="2">
        <f t="shared" si="1"/>
        <v>3137</v>
      </c>
      <c r="D323" s="2">
        <f t="shared" si="2"/>
        <v>3137</v>
      </c>
      <c r="F323" s="2">
        <f t="shared" si="3"/>
        <v>0</v>
      </c>
      <c r="G323" s="2">
        <f t="shared" si="4"/>
        <v>0</v>
      </c>
    </row>
    <row r="324">
      <c r="A324" s="2">
        <f>(Sheet3!A324)</f>
        <v>39670</v>
      </c>
      <c r="B324" s="2">
        <f>(Sheet2!A324)</f>
        <v>42508</v>
      </c>
      <c r="C324" s="2">
        <f t="shared" si="1"/>
        <v>2838</v>
      </c>
      <c r="D324" s="2">
        <f t="shared" si="2"/>
        <v>2838</v>
      </c>
      <c r="F324" s="2">
        <f t="shared" si="3"/>
        <v>0</v>
      </c>
      <c r="G324" s="2">
        <f t="shared" si="4"/>
        <v>0</v>
      </c>
    </row>
    <row r="325">
      <c r="A325" s="2">
        <f>(Sheet3!A325)</f>
        <v>39685</v>
      </c>
      <c r="B325" s="2">
        <f>(Sheet2!A325)</f>
        <v>42665</v>
      </c>
      <c r="C325" s="2">
        <f t="shared" si="1"/>
        <v>2980</v>
      </c>
      <c r="D325" s="2">
        <f t="shared" si="2"/>
        <v>2980</v>
      </c>
      <c r="F325" s="2">
        <f t="shared" si="3"/>
        <v>0</v>
      </c>
      <c r="G325" s="2">
        <f t="shared" si="4"/>
        <v>0</v>
      </c>
    </row>
    <row r="326">
      <c r="A326" s="2">
        <f>(Sheet3!A326)</f>
        <v>39759</v>
      </c>
      <c r="B326" s="2">
        <f>(Sheet2!A326)</f>
        <v>42820</v>
      </c>
      <c r="C326" s="2">
        <f t="shared" si="1"/>
        <v>3061</v>
      </c>
      <c r="D326" s="2">
        <f t="shared" si="2"/>
        <v>3061</v>
      </c>
      <c r="F326" s="2">
        <f t="shared" si="3"/>
        <v>0</v>
      </c>
      <c r="G326" s="2">
        <f t="shared" si="4"/>
        <v>0</v>
      </c>
    </row>
    <row r="327">
      <c r="A327" s="2">
        <f>(Sheet3!A327)</f>
        <v>39808</v>
      </c>
      <c r="B327" s="2">
        <f>(Sheet2!A327)</f>
        <v>43008</v>
      </c>
      <c r="C327" s="2">
        <f t="shared" si="1"/>
        <v>3200</v>
      </c>
      <c r="D327" s="2">
        <f t="shared" si="2"/>
        <v>3200</v>
      </c>
      <c r="F327" s="2">
        <f t="shared" si="3"/>
        <v>0</v>
      </c>
      <c r="G327" s="2">
        <f t="shared" si="4"/>
        <v>0</v>
      </c>
    </row>
    <row r="328">
      <c r="A328" s="2">
        <f>(Sheet3!A328)</f>
        <v>39843</v>
      </c>
      <c r="B328" s="2">
        <f>(Sheet2!A328)</f>
        <v>43083</v>
      </c>
      <c r="C328" s="2">
        <f t="shared" si="1"/>
        <v>3240</v>
      </c>
      <c r="D328" s="2">
        <f t="shared" si="2"/>
        <v>3240</v>
      </c>
      <c r="F328" s="2">
        <f t="shared" si="3"/>
        <v>0</v>
      </c>
      <c r="G328" s="2">
        <f t="shared" si="4"/>
        <v>0</v>
      </c>
    </row>
    <row r="329">
      <c r="A329" s="2">
        <f>(Sheet3!A329)</f>
        <v>39850</v>
      </c>
      <c r="B329" s="2">
        <f>(Sheet2!A329)</f>
        <v>43091</v>
      </c>
      <c r="C329" s="2">
        <f t="shared" si="1"/>
        <v>3241</v>
      </c>
      <c r="D329" s="2">
        <f t="shared" si="2"/>
        <v>3241</v>
      </c>
      <c r="F329" s="2">
        <f t="shared" si="3"/>
        <v>0</v>
      </c>
      <c r="G329" s="2">
        <f t="shared" si="4"/>
        <v>0</v>
      </c>
    </row>
    <row r="330">
      <c r="A330" s="2">
        <f>(Sheet3!A330)</f>
        <v>39855</v>
      </c>
      <c r="B330" s="2">
        <f>(Sheet2!A330)</f>
        <v>43109</v>
      </c>
      <c r="C330" s="2">
        <f t="shared" si="1"/>
        <v>3254</v>
      </c>
      <c r="D330" s="2">
        <f t="shared" si="2"/>
        <v>3254</v>
      </c>
      <c r="F330" s="2">
        <f t="shared" si="3"/>
        <v>0</v>
      </c>
      <c r="G330" s="2">
        <f t="shared" si="4"/>
        <v>0</v>
      </c>
    </row>
    <row r="331">
      <c r="A331" s="2">
        <f>(Sheet3!A331)</f>
        <v>39895</v>
      </c>
      <c r="B331" s="2">
        <f>(Sheet2!A331)</f>
        <v>43167</v>
      </c>
      <c r="C331" s="2">
        <f t="shared" si="1"/>
        <v>3272</v>
      </c>
      <c r="D331" s="2">
        <f t="shared" si="2"/>
        <v>3272</v>
      </c>
      <c r="F331" s="2">
        <f t="shared" si="3"/>
        <v>0</v>
      </c>
      <c r="G331" s="2">
        <f t="shared" si="4"/>
        <v>0</v>
      </c>
    </row>
    <row r="332">
      <c r="A332" s="2">
        <f>(Sheet3!A332)</f>
        <v>40085</v>
      </c>
      <c r="B332" s="2">
        <f>(Sheet2!A332)</f>
        <v>43277</v>
      </c>
      <c r="C332" s="2">
        <f t="shared" si="1"/>
        <v>3192</v>
      </c>
      <c r="D332" s="2">
        <f t="shared" si="2"/>
        <v>3192</v>
      </c>
      <c r="F332" s="2">
        <f t="shared" si="3"/>
        <v>0</v>
      </c>
      <c r="G332" s="2">
        <f t="shared" si="4"/>
        <v>0</v>
      </c>
    </row>
    <row r="333">
      <c r="A333" s="2">
        <f>(Sheet3!A333)</f>
        <v>40175</v>
      </c>
      <c r="B333" s="2">
        <f>(Sheet2!A333)</f>
        <v>43406</v>
      </c>
      <c r="C333" s="2">
        <f t="shared" si="1"/>
        <v>3231</v>
      </c>
      <c r="D333" s="2">
        <f t="shared" si="2"/>
        <v>3231</v>
      </c>
      <c r="F333" s="2">
        <f t="shared" si="3"/>
        <v>0</v>
      </c>
      <c r="G333" s="2">
        <f t="shared" si="4"/>
        <v>0</v>
      </c>
    </row>
    <row r="334">
      <c r="A334" s="2">
        <f>(Sheet3!A334)</f>
        <v>40256</v>
      </c>
      <c r="B334" s="2">
        <f>(Sheet2!A334)</f>
        <v>43526</v>
      </c>
      <c r="C334" s="2">
        <f t="shared" si="1"/>
        <v>3270</v>
      </c>
      <c r="D334" s="2">
        <f t="shared" si="2"/>
        <v>3270</v>
      </c>
      <c r="F334" s="2">
        <f t="shared" si="3"/>
        <v>0</v>
      </c>
      <c r="G334" s="2">
        <f t="shared" si="4"/>
        <v>0</v>
      </c>
    </row>
    <row r="335">
      <c r="A335" s="2">
        <f>(Sheet3!A335)</f>
        <v>40291</v>
      </c>
      <c r="B335" s="2">
        <f>(Sheet2!A335)</f>
        <v>43592</v>
      </c>
      <c r="C335" s="2">
        <f t="shared" si="1"/>
        <v>3301</v>
      </c>
      <c r="D335" s="2">
        <f t="shared" si="2"/>
        <v>3301</v>
      </c>
      <c r="F335" s="2">
        <f t="shared" si="3"/>
        <v>0</v>
      </c>
      <c r="G335" s="2">
        <f t="shared" si="4"/>
        <v>0</v>
      </c>
    </row>
    <row r="336">
      <c r="A336" s="2">
        <f>(Sheet3!A336)</f>
        <v>40308</v>
      </c>
      <c r="B336" s="2">
        <f>(Sheet2!A336)</f>
        <v>43603</v>
      </c>
      <c r="C336" s="2">
        <f t="shared" si="1"/>
        <v>3295</v>
      </c>
      <c r="D336" s="2">
        <f t="shared" si="2"/>
        <v>3295</v>
      </c>
      <c r="F336" s="2">
        <f t="shared" si="3"/>
        <v>0</v>
      </c>
      <c r="G336" s="2">
        <f t="shared" si="4"/>
        <v>0</v>
      </c>
    </row>
    <row r="337">
      <c r="A337" s="2">
        <f>(Sheet3!A337)</f>
        <v>40335</v>
      </c>
      <c r="B337" s="2">
        <f>(Sheet2!A337)</f>
        <v>43603</v>
      </c>
      <c r="C337" s="2">
        <f t="shared" si="1"/>
        <v>3268</v>
      </c>
      <c r="D337" s="2">
        <f t="shared" si="2"/>
        <v>3268</v>
      </c>
      <c r="F337" s="2">
        <f t="shared" si="3"/>
        <v>0</v>
      </c>
      <c r="G337" s="2">
        <f t="shared" si="4"/>
        <v>0</v>
      </c>
    </row>
    <row r="338">
      <c r="A338" s="2">
        <f>(Sheet3!A338)</f>
        <v>40351</v>
      </c>
      <c r="B338" s="2">
        <f>(Sheet2!A338)</f>
        <v>43603</v>
      </c>
      <c r="C338" s="2">
        <f t="shared" si="1"/>
        <v>3252</v>
      </c>
      <c r="D338" s="2">
        <f t="shared" si="2"/>
        <v>3252</v>
      </c>
      <c r="F338" s="2">
        <f t="shared" si="3"/>
        <v>0</v>
      </c>
      <c r="G338" s="2">
        <f t="shared" si="4"/>
        <v>0</v>
      </c>
    </row>
    <row r="339">
      <c r="A339" s="2">
        <f>(Sheet3!A339)</f>
        <v>40356</v>
      </c>
      <c r="B339" s="2">
        <f>(Sheet2!A339)</f>
        <v>43603</v>
      </c>
      <c r="C339" s="2">
        <f t="shared" si="1"/>
        <v>3247</v>
      </c>
      <c r="D339" s="2">
        <f t="shared" si="2"/>
        <v>3247</v>
      </c>
      <c r="F339" s="2">
        <f t="shared" si="3"/>
        <v>0</v>
      </c>
      <c r="G339" s="2">
        <f t="shared" si="4"/>
        <v>0</v>
      </c>
    </row>
    <row r="340">
      <c r="A340" s="2">
        <f>(Sheet3!A340)</f>
        <v>40374</v>
      </c>
      <c r="B340" s="2">
        <f>(Sheet2!A340)</f>
        <v>43603</v>
      </c>
      <c r="C340" s="2">
        <f t="shared" si="1"/>
        <v>3229</v>
      </c>
      <c r="D340" s="2">
        <f t="shared" si="2"/>
        <v>3229</v>
      </c>
      <c r="F340" s="2">
        <f t="shared" si="3"/>
        <v>0</v>
      </c>
      <c r="G340" s="2">
        <f t="shared" si="4"/>
        <v>0</v>
      </c>
    </row>
    <row r="341">
      <c r="A341" s="2">
        <f>(Sheet3!A341)</f>
        <v>40648</v>
      </c>
      <c r="B341" s="2">
        <f>(Sheet2!A341)</f>
        <v>43603</v>
      </c>
      <c r="C341" s="2">
        <f t="shared" si="1"/>
        <v>2955</v>
      </c>
      <c r="D341" s="2">
        <f t="shared" si="2"/>
        <v>2955</v>
      </c>
      <c r="F341" s="2">
        <f t="shared" si="3"/>
        <v>0</v>
      </c>
      <c r="G341" s="2">
        <f t="shared" si="4"/>
        <v>0</v>
      </c>
    </row>
    <row r="342">
      <c r="A342" s="2">
        <f>(Sheet3!A342)</f>
        <v>40819</v>
      </c>
      <c r="B342" s="2">
        <f>(Sheet2!A342)</f>
        <v>43603</v>
      </c>
      <c r="C342" s="2">
        <f t="shared" si="1"/>
        <v>2784</v>
      </c>
      <c r="D342" s="2">
        <f t="shared" si="2"/>
        <v>2784</v>
      </c>
      <c r="F342" s="2">
        <f t="shared" si="3"/>
        <v>0</v>
      </c>
      <c r="G342" s="2">
        <f t="shared" si="4"/>
        <v>0</v>
      </c>
    </row>
    <row r="343">
      <c r="A343" s="2">
        <f>(Sheet3!A343)</f>
        <v>40863</v>
      </c>
      <c r="B343" s="2">
        <f>(Sheet2!A343)</f>
        <v>43603</v>
      </c>
      <c r="C343" s="2">
        <f t="shared" si="1"/>
        <v>2740</v>
      </c>
      <c r="D343" s="2">
        <f t="shared" si="2"/>
        <v>2740</v>
      </c>
      <c r="F343" s="2">
        <f t="shared" si="3"/>
        <v>0</v>
      </c>
      <c r="G343" s="2">
        <f t="shared" si="4"/>
        <v>0</v>
      </c>
    </row>
    <row r="344">
      <c r="A344" s="2">
        <f>(Sheet3!A344)</f>
        <v>40966</v>
      </c>
      <c r="B344" s="2">
        <f>(Sheet2!A344)</f>
        <v>43603</v>
      </c>
      <c r="C344" s="2">
        <f t="shared" si="1"/>
        <v>2637</v>
      </c>
      <c r="D344" s="2">
        <f t="shared" si="2"/>
        <v>2637</v>
      </c>
      <c r="F344" s="2">
        <f t="shared" si="3"/>
        <v>0</v>
      </c>
      <c r="G344" s="2">
        <f t="shared" si="4"/>
        <v>0</v>
      </c>
    </row>
    <row r="345">
      <c r="A345" s="2">
        <f>(Sheet3!A345)</f>
        <v>40967</v>
      </c>
      <c r="B345" s="2">
        <f>(Sheet2!A345)</f>
        <v>43603</v>
      </c>
      <c r="C345" s="2">
        <f t="shared" si="1"/>
        <v>2636</v>
      </c>
      <c r="D345" s="2">
        <f t="shared" si="2"/>
        <v>2636</v>
      </c>
      <c r="F345" s="2">
        <f t="shared" si="3"/>
        <v>0</v>
      </c>
      <c r="G345" s="2">
        <f t="shared" si="4"/>
        <v>0</v>
      </c>
    </row>
    <row r="346">
      <c r="A346" s="2">
        <f>(Sheet3!A346)</f>
        <v>40988</v>
      </c>
      <c r="B346" s="2">
        <f>(Sheet2!A346)</f>
        <v>43603</v>
      </c>
      <c r="C346" s="2">
        <f t="shared" si="1"/>
        <v>2615</v>
      </c>
      <c r="D346" s="2">
        <f t="shared" si="2"/>
        <v>2615</v>
      </c>
      <c r="F346" s="2">
        <f t="shared" si="3"/>
        <v>0</v>
      </c>
      <c r="G346" s="2">
        <f t="shared" si="4"/>
        <v>0</v>
      </c>
    </row>
    <row r="347">
      <c r="A347" s="2">
        <f>(Sheet3!A347)</f>
        <v>41062</v>
      </c>
      <c r="B347" s="2">
        <f>(Sheet2!A347)</f>
        <v>43603</v>
      </c>
      <c r="C347" s="2">
        <f t="shared" si="1"/>
        <v>2541</v>
      </c>
      <c r="D347" s="2">
        <f t="shared" si="2"/>
        <v>2541</v>
      </c>
      <c r="F347" s="2">
        <f t="shared" si="3"/>
        <v>0</v>
      </c>
      <c r="G347" s="2">
        <f t="shared" si="4"/>
        <v>0</v>
      </c>
    </row>
    <row r="348">
      <c r="A348" s="2">
        <f>(Sheet3!A348)</f>
        <v>41204</v>
      </c>
      <c r="B348" s="2">
        <f>(Sheet2!A348)</f>
        <v>43603</v>
      </c>
      <c r="C348" s="2">
        <f t="shared" si="1"/>
        <v>2399</v>
      </c>
      <c r="D348" s="2">
        <f t="shared" si="2"/>
        <v>2399</v>
      </c>
      <c r="F348" s="2">
        <f t="shared" si="3"/>
        <v>0</v>
      </c>
      <c r="G348" s="2">
        <f t="shared" si="4"/>
        <v>0</v>
      </c>
    </row>
    <row r="349">
      <c r="A349" s="2">
        <f>(Sheet3!A349)</f>
        <v>41319</v>
      </c>
      <c r="B349" s="2">
        <f>(Sheet2!A349)</f>
        <v>43603</v>
      </c>
      <c r="C349" s="2">
        <f t="shared" si="1"/>
        <v>2284</v>
      </c>
      <c r="D349" s="2">
        <f t="shared" si="2"/>
        <v>2284</v>
      </c>
      <c r="F349" s="2">
        <f t="shared" si="3"/>
        <v>0</v>
      </c>
      <c r="G349" s="2">
        <f t="shared" si="4"/>
        <v>0</v>
      </c>
    </row>
    <row r="350">
      <c r="A350" s="2">
        <f>(Sheet3!A350)</f>
        <v>41426</v>
      </c>
      <c r="B350" s="2">
        <f>(Sheet2!A350)</f>
        <v>43603</v>
      </c>
      <c r="C350" s="2">
        <f t="shared" si="1"/>
        <v>2177</v>
      </c>
      <c r="D350" s="2">
        <f t="shared" si="2"/>
        <v>2177</v>
      </c>
      <c r="F350" s="2">
        <f t="shared" si="3"/>
        <v>0</v>
      </c>
      <c r="G350" s="2">
        <f t="shared" si="4"/>
        <v>0</v>
      </c>
    </row>
    <row r="351">
      <c r="A351" s="2">
        <f>(Sheet3!A351)</f>
        <v>41434</v>
      </c>
      <c r="B351" s="2">
        <f>(Sheet2!A351)</f>
        <v>43603</v>
      </c>
      <c r="C351" s="2">
        <f t="shared" si="1"/>
        <v>2169</v>
      </c>
      <c r="D351" s="2">
        <f t="shared" si="2"/>
        <v>2169</v>
      </c>
      <c r="F351" s="2">
        <f t="shared" si="3"/>
        <v>0</v>
      </c>
      <c r="G351" s="2">
        <f t="shared" si="4"/>
        <v>0</v>
      </c>
    </row>
    <row r="352">
      <c r="A352" s="2">
        <f>(Sheet3!A352)</f>
        <v>41459</v>
      </c>
      <c r="B352" s="2">
        <f>(Sheet2!A352)</f>
        <v>43603</v>
      </c>
      <c r="C352" s="2">
        <f t="shared" si="1"/>
        <v>2144</v>
      </c>
      <c r="D352" s="2">
        <f t="shared" si="2"/>
        <v>2144</v>
      </c>
      <c r="F352" s="2">
        <f t="shared" si="3"/>
        <v>0</v>
      </c>
      <c r="G352" s="2">
        <f t="shared" si="4"/>
        <v>0</v>
      </c>
    </row>
    <row r="353">
      <c r="A353" s="2">
        <f>(Sheet3!A353)</f>
        <v>41534</v>
      </c>
      <c r="B353" s="2">
        <f>(Sheet2!A353)</f>
        <v>43603</v>
      </c>
      <c r="C353" s="2">
        <f t="shared" si="1"/>
        <v>2069</v>
      </c>
      <c r="D353" s="2">
        <f t="shared" si="2"/>
        <v>2069</v>
      </c>
      <c r="F353" s="2">
        <f t="shared" si="3"/>
        <v>0</v>
      </c>
      <c r="G353" s="2">
        <f t="shared" si="4"/>
        <v>0</v>
      </c>
    </row>
    <row r="354">
      <c r="A354" s="2">
        <f>(Sheet3!A354)</f>
        <v>41613</v>
      </c>
      <c r="B354" s="2">
        <f>(Sheet2!A354)</f>
        <v>43603</v>
      </c>
      <c r="C354" s="2">
        <f t="shared" si="1"/>
        <v>1990</v>
      </c>
      <c r="D354" s="2">
        <f t="shared" si="2"/>
        <v>1990</v>
      </c>
      <c r="F354" s="2">
        <f t="shared" si="3"/>
        <v>0</v>
      </c>
      <c r="G354" s="2">
        <f t="shared" si="4"/>
        <v>0</v>
      </c>
    </row>
    <row r="355">
      <c r="A355" s="2">
        <f>(Sheet3!A355)</f>
        <v>41658</v>
      </c>
      <c r="B355" s="2">
        <f>(Sheet2!A355)</f>
        <v>43603</v>
      </c>
      <c r="C355" s="2">
        <f t="shared" si="1"/>
        <v>1945</v>
      </c>
      <c r="D355" s="2">
        <f t="shared" si="2"/>
        <v>1945</v>
      </c>
      <c r="F355" s="2">
        <f t="shared" si="3"/>
        <v>0</v>
      </c>
      <c r="G355" s="2">
        <f t="shared" si="4"/>
        <v>0</v>
      </c>
    </row>
    <row r="356">
      <c r="A356" s="2">
        <f>(Sheet3!A356)</f>
        <v>41762</v>
      </c>
      <c r="B356" s="2">
        <f>(Sheet2!A356)</f>
        <v>43632</v>
      </c>
      <c r="C356" s="2">
        <f t="shared" si="1"/>
        <v>1870</v>
      </c>
      <c r="D356" s="2">
        <f t="shared" si="2"/>
        <v>1870</v>
      </c>
      <c r="F356" s="2">
        <f t="shared" si="3"/>
        <v>0</v>
      </c>
      <c r="G356" s="2">
        <f t="shared" si="4"/>
        <v>0</v>
      </c>
    </row>
    <row r="357">
      <c r="A357" s="2">
        <f>(Sheet3!A357)</f>
        <v>41836</v>
      </c>
      <c r="B357" s="2">
        <f>(Sheet2!A357)</f>
        <v>43722</v>
      </c>
      <c r="C357" s="2">
        <f t="shared" si="1"/>
        <v>1886</v>
      </c>
      <c r="D357" s="2">
        <f t="shared" si="2"/>
        <v>1886</v>
      </c>
      <c r="F357" s="2">
        <f t="shared" si="3"/>
        <v>0</v>
      </c>
      <c r="G357" s="2">
        <f t="shared" si="4"/>
        <v>0</v>
      </c>
    </row>
    <row r="358">
      <c r="A358" s="2">
        <f>(Sheet3!A358)</f>
        <v>41854</v>
      </c>
      <c r="B358" s="2">
        <f>(Sheet2!A358)</f>
        <v>43778</v>
      </c>
      <c r="C358" s="2">
        <f t="shared" si="1"/>
        <v>1924</v>
      </c>
      <c r="D358" s="2">
        <f t="shared" si="2"/>
        <v>1924</v>
      </c>
      <c r="F358" s="2">
        <f t="shared" si="3"/>
        <v>0</v>
      </c>
      <c r="G358" s="2">
        <f t="shared" si="4"/>
        <v>0</v>
      </c>
    </row>
    <row r="359">
      <c r="A359" s="2">
        <f>(Sheet3!A359)</f>
        <v>41863</v>
      </c>
      <c r="B359" s="2">
        <f>(Sheet2!A359)</f>
        <v>43978</v>
      </c>
      <c r="C359" s="2">
        <f t="shared" si="1"/>
        <v>2115</v>
      </c>
      <c r="D359" s="2">
        <f t="shared" si="2"/>
        <v>2115</v>
      </c>
      <c r="F359" s="2">
        <f t="shared" si="3"/>
        <v>0</v>
      </c>
      <c r="G359" s="2">
        <f t="shared" si="4"/>
        <v>0</v>
      </c>
    </row>
    <row r="360">
      <c r="A360" s="2">
        <f>(Sheet3!A360)</f>
        <v>42079</v>
      </c>
      <c r="B360" s="2">
        <f>(Sheet2!A360)</f>
        <v>44019</v>
      </c>
      <c r="C360" s="2">
        <f t="shared" si="1"/>
        <v>1940</v>
      </c>
      <c r="D360" s="2">
        <f t="shared" si="2"/>
        <v>1940</v>
      </c>
      <c r="F360" s="2">
        <f t="shared" si="3"/>
        <v>0</v>
      </c>
      <c r="G360" s="2">
        <f t="shared" si="4"/>
        <v>0</v>
      </c>
    </row>
    <row r="361">
      <c r="A361" s="2">
        <f>(Sheet3!A361)</f>
        <v>42358</v>
      </c>
      <c r="B361" s="2">
        <f>(Sheet2!A361)</f>
        <v>44215</v>
      </c>
      <c r="C361" s="2">
        <f t="shared" si="1"/>
        <v>1857</v>
      </c>
      <c r="D361" s="2">
        <f t="shared" si="2"/>
        <v>1857</v>
      </c>
      <c r="F361" s="2">
        <f t="shared" si="3"/>
        <v>0</v>
      </c>
      <c r="G361" s="2">
        <f t="shared" si="4"/>
        <v>0</v>
      </c>
    </row>
    <row r="362">
      <c r="A362" s="2">
        <f>(Sheet3!A362)</f>
        <v>42362</v>
      </c>
      <c r="B362" s="2">
        <f>(Sheet2!A362)</f>
        <v>44266</v>
      </c>
      <c r="C362" s="2">
        <f t="shared" si="1"/>
        <v>1904</v>
      </c>
      <c r="D362" s="2">
        <f t="shared" si="2"/>
        <v>1904</v>
      </c>
      <c r="F362" s="2">
        <f t="shared" si="3"/>
        <v>0</v>
      </c>
      <c r="G362" s="2">
        <f t="shared" si="4"/>
        <v>0</v>
      </c>
    </row>
    <row r="363">
      <c r="A363" s="2">
        <f>(Sheet3!A363)</f>
        <v>42372</v>
      </c>
      <c r="B363" s="2">
        <f>(Sheet2!A363)</f>
        <v>44646</v>
      </c>
      <c r="C363" s="2">
        <f t="shared" si="1"/>
        <v>2274</v>
      </c>
      <c r="D363" s="2">
        <f t="shared" si="2"/>
        <v>2274</v>
      </c>
      <c r="F363" s="2">
        <f t="shared" si="3"/>
        <v>0</v>
      </c>
      <c r="G363" s="2">
        <f t="shared" si="4"/>
        <v>0</v>
      </c>
    </row>
    <row r="364">
      <c r="A364" s="2">
        <f>(Sheet3!A364)</f>
        <v>42518</v>
      </c>
      <c r="B364" s="2">
        <f>(Sheet2!A364)</f>
        <v>44667</v>
      </c>
      <c r="C364" s="2">
        <f t="shared" si="1"/>
        <v>2149</v>
      </c>
      <c r="D364" s="2">
        <f t="shared" si="2"/>
        <v>2149</v>
      </c>
      <c r="F364" s="2">
        <f t="shared" si="3"/>
        <v>0</v>
      </c>
      <c r="G364" s="2">
        <f t="shared" si="4"/>
        <v>0</v>
      </c>
    </row>
    <row r="365">
      <c r="A365" s="2">
        <f>(Sheet3!A365)</f>
        <v>42575</v>
      </c>
      <c r="B365" s="2">
        <f>(Sheet2!A365)</f>
        <v>44731</v>
      </c>
      <c r="C365" s="2">
        <f t="shared" si="1"/>
        <v>2156</v>
      </c>
      <c r="D365" s="2">
        <f t="shared" si="2"/>
        <v>2156</v>
      </c>
      <c r="F365" s="2">
        <f t="shared" si="3"/>
        <v>0</v>
      </c>
      <c r="G365" s="2">
        <f t="shared" si="4"/>
        <v>0</v>
      </c>
    </row>
    <row r="366">
      <c r="A366" s="2">
        <f>(Sheet3!A366)</f>
        <v>42632</v>
      </c>
      <c r="B366" s="2">
        <f>(Sheet2!A366)</f>
        <v>44773</v>
      </c>
      <c r="C366" s="2">
        <f t="shared" si="1"/>
        <v>2141</v>
      </c>
      <c r="D366" s="2">
        <f t="shared" si="2"/>
        <v>2141</v>
      </c>
      <c r="F366" s="2">
        <f t="shared" si="3"/>
        <v>0</v>
      </c>
      <c r="G366" s="2">
        <f t="shared" si="4"/>
        <v>0</v>
      </c>
    </row>
    <row r="367">
      <c r="A367" s="2">
        <f>(Sheet3!A367)</f>
        <v>42775</v>
      </c>
      <c r="B367" s="2">
        <f>(Sheet2!A367)</f>
        <v>44804</v>
      </c>
      <c r="C367" s="2">
        <f t="shared" si="1"/>
        <v>2029</v>
      </c>
      <c r="D367" s="2">
        <f t="shared" si="2"/>
        <v>2029</v>
      </c>
      <c r="F367" s="2">
        <f t="shared" si="3"/>
        <v>0</v>
      </c>
      <c r="G367" s="2">
        <f t="shared" si="4"/>
        <v>0</v>
      </c>
    </row>
    <row r="368">
      <c r="A368" s="2">
        <f>(Sheet3!A368)</f>
        <v>42783</v>
      </c>
      <c r="B368" s="2">
        <f>(Sheet2!A368)</f>
        <v>44981</v>
      </c>
      <c r="C368" s="2">
        <f t="shared" si="1"/>
        <v>2198</v>
      </c>
      <c r="D368" s="2">
        <f t="shared" si="2"/>
        <v>2198</v>
      </c>
      <c r="F368" s="2">
        <f t="shared" si="3"/>
        <v>0</v>
      </c>
      <c r="G368" s="2">
        <f t="shared" si="4"/>
        <v>0</v>
      </c>
    </row>
    <row r="369">
      <c r="A369" s="2">
        <f>(Sheet3!A369)</f>
        <v>43007</v>
      </c>
      <c r="B369" s="2">
        <f>(Sheet2!A369)</f>
        <v>45001</v>
      </c>
      <c r="C369" s="2">
        <f t="shared" si="1"/>
        <v>1994</v>
      </c>
      <c r="D369" s="2">
        <f t="shared" si="2"/>
        <v>1994</v>
      </c>
      <c r="F369" s="2">
        <f t="shared" si="3"/>
        <v>0</v>
      </c>
      <c r="G369" s="2">
        <f t="shared" si="4"/>
        <v>0</v>
      </c>
    </row>
    <row r="370">
      <c r="A370" s="2">
        <f>(Sheet3!A370)</f>
        <v>43049</v>
      </c>
      <c r="B370" s="2">
        <f>(Sheet2!A370)</f>
        <v>45084</v>
      </c>
      <c r="C370" s="2">
        <f t="shared" si="1"/>
        <v>2035</v>
      </c>
      <c r="D370" s="2">
        <f t="shared" si="2"/>
        <v>2035</v>
      </c>
      <c r="F370" s="2">
        <f t="shared" si="3"/>
        <v>0</v>
      </c>
      <c r="G370" s="2">
        <f t="shared" si="4"/>
        <v>0</v>
      </c>
    </row>
    <row r="371">
      <c r="A371" s="2">
        <f>(Sheet3!A371)</f>
        <v>43381</v>
      </c>
      <c r="B371" s="2">
        <f>(Sheet2!A371)</f>
        <v>45118</v>
      </c>
      <c r="C371" s="2">
        <f t="shared" si="1"/>
        <v>1737</v>
      </c>
      <c r="D371" s="2">
        <f t="shared" si="2"/>
        <v>1737</v>
      </c>
      <c r="F371" s="2">
        <f t="shared" si="3"/>
        <v>0</v>
      </c>
      <c r="G371" s="2">
        <f t="shared" si="4"/>
        <v>0</v>
      </c>
    </row>
    <row r="372">
      <c r="A372" s="2">
        <f>(Sheet3!A372)</f>
        <v>43433</v>
      </c>
      <c r="B372" s="2">
        <f>(Sheet2!A372)</f>
        <v>45156</v>
      </c>
      <c r="C372" s="2">
        <f t="shared" si="1"/>
        <v>1723</v>
      </c>
      <c r="D372" s="2">
        <f t="shared" si="2"/>
        <v>1723</v>
      </c>
      <c r="F372" s="2">
        <f t="shared" si="3"/>
        <v>0</v>
      </c>
      <c r="G372" s="2">
        <f t="shared" si="4"/>
        <v>0</v>
      </c>
    </row>
    <row r="373">
      <c r="A373" s="2">
        <f>(Sheet3!A373)</f>
        <v>43489</v>
      </c>
      <c r="B373" s="2">
        <f>(Sheet2!A373)</f>
        <v>45156</v>
      </c>
      <c r="C373" s="2">
        <f t="shared" si="1"/>
        <v>1667</v>
      </c>
      <c r="D373" s="2">
        <f t="shared" si="2"/>
        <v>1667</v>
      </c>
      <c r="F373" s="2">
        <f t="shared" si="3"/>
        <v>0</v>
      </c>
      <c r="G373" s="2">
        <f t="shared" si="4"/>
        <v>0</v>
      </c>
    </row>
    <row r="374">
      <c r="A374" s="2">
        <f>(Sheet3!A374)</f>
        <v>43522</v>
      </c>
      <c r="B374" s="2">
        <f>(Sheet2!A374)</f>
        <v>45156</v>
      </c>
      <c r="C374" s="2">
        <f t="shared" si="1"/>
        <v>1634</v>
      </c>
      <c r="D374" s="2">
        <f t="shared" si="2"/>
        <v>1634</v>
      </c>
      <c r="F374" s="2">
        <f t="shared" si="3"/>
        <v>0</v>
      </c>
      <c r="G374" s="2">
        <f t="shared" si="4"/>
        <v>0</v>
      </c>
    </row>
    <row r="375">
      <c r="A375" s="2">
        <f>(Sheet3!A375)</f>
        <v>43554</v>
      </c>
      <c r="B375" s="2">
        <f>(Sheet2!A375)</f>
        <v>45156</v>
      </c>
      <c r="C375" s="2">
        <f t="shared" si="1"/>
        <v>1602</v>
      </c>
      <c r="D375" s="2">
        <f t="shared" si="2"/>
        <v>1602</v>
      </c>
      <c r="F375" s="2">
        <f t="shared" si="3"/>
        <v>0</v>
      </c>
      <c r="G375" s="2">
        <f t="shared" si="4"/>
        <v>0</v>
      </c>
    </row>
    <row r="376">
      <c r="A376" s="2">
        <f>(Sheet3!A376)</f>
        <v>43597</v>
      </c>
      <c r="B376" s="2">
        <f>(Sheet2!A376)</f>
        <v>45156</v>
      </c>
      <c r="C376" s="2">
        <f t="shared" si="1"/>
        <v>1559</v>
      </c>
      <c r="D376" s="2">
        <f t="shared" si="2"/>
        <v>1559</v>
      </c>
      <c r="F376" s="2">
        <f t="shared" si="3"/>
        <v>0</v>
      </c>
      <c r="G376" s="2">
        <f t="shared" si="4"/>
        <v>0</v>
      </c>
    </row>
    <row r="377">
      <c r="A377" s="2">
        <f>(Sheet3!A377)</f>
        <v>43603</v>
      </c>
      <c r="B377" s="2">
        <f>(Sheet2!A377)</f>
        <v>45156</v>
      </c>
      <c r="C377" s="2">
        <f t="shared" si="1"/>
        <v>1553</v>
      </c>
      <c r="D377" s="2">
        <f t="shared" si="2"/>
        <v>1553</v>
      </c>
      <c r="F377" s="2">
        <f t="shared" si="3"/>
        <v>20</v>
      </c>
      <c r="G377" s="2">
        <f t="shared" si="4"/>
        <v>872060</v>
      </c>
    </row>
    <row r="378">
      <c r="A378" s="2">
        <f>(Sheet3!A378)</f>
        <v>43735</v>
      </c>
      <c r="B378" s="2">
        <f>(Sheet2!A378)</f>
        <v>45279</v>
      </c>
      <c r="C378" s="2">
        <f t="shared" si="1"/>
        <v>1544</v>
      </c>
      <c r="D378" s="2">
        <f t="shared" si="2"/>
        <v>1544</v>
      </c>
      <c r="F378" s="2">
        <f t="shared" si="3"/>
        <v>0</v>
      </c>
      <c r="G378" s="2">
        <f t="shared" si="4"/>
        <v>0</v>
      </c>
    </row>
    <row r="379">
      <c r="A379" s="2">
        <f>(Sheet3!A379)</f>
        <v>43778</v>
      </c>
      <c r="B379" s="2">
        <f>(Sheet2!A379)</f>
        <v>45290</v>
      </c>
      <c r="C379" s="2">
        <f t="shared" si="1"/>
        <v>1512</v>
      </c>
      <c r="D379" s="2">
        <f t="shared" si="2"/>
        <v>1512</v>
      </c>
      <c r="F379" s="2">
        <f t="shared" si="3"/>
        <v>1</v>
      </c>
      <c r="G379" s="2">
        <f t="shared" si="4"/>
        <v>43778</v>
      </c>
    </row>
    <row r="380">
      <c r="A380" s="2">
        <f>(Sheet3!A380)</f>
        <v>43828</v>
      </c>
      <c r="B380" s="2">
        <f>(Sheet2!A380)</f>
        <v>45699</v>
      </c>
      <c r="C380" s="2">
        <f t="shared" si="1"/>
        <v>1871</v>
      </c>
      <c r="D380" s="2">
        <f t="shared" si="2"/>
        <v>1871</v>
      </c>
      <c r="F380" s="2">
        <f t="shared" si="3"/>
        <v>0</v>
      </c>
      <c r="G380" s="2">
        <f t="shared" si="4"/>
        <v>0</v>
      </c>
    </row>
    <row r="381">
      <c r="A381" s="2">
        <f>(Sheet3!A381)</f>
        <v>43867</v>
      </c>
      <c r="B381" s="2">
        <f>(Sheet2!A381)</f>
        <v>45758</v>
      </c>
      <c r="C381" s="2">
        <f t="shared" si="1"/>
        <v>1891</v>
      </c>
      <c r="D381" s="2">
        <f t="shared" si="2"/>
        <v>1891</v>
      </c>
      <c r="F381" s="2">
        <f t="shared" si="3"/>
        <v>0</v>
      </c>
      <c r="G381" s="2">
        <f t="shared" si="4"/>
        <v>0</v>
      </c>
    </row>
    <row r="382">
      <c r="A382" s="2">
        <f>(Sheet3!A382)</f>
        <v>43971</v>
      </c>
      <c r="B382" s="2">
        <f>(Sheet2!A382)</f>
        <v>45758</v>
      </c>
      <c r="C382" s="2">
        <f t="shared" si="1"/>
        <v>1787</v>
      </c>
      <c r="D382" s="2">
        <f t="shared" si="2"/>
        <v>1787</v>
      </c>
      <c r="F382" s="2">
        <f t="shared" si="3"/>
        <v>0</v>
      </c>
      <c r="G382" s="2">
        <f t="shared" si="4"/>
        <v>0</v>
      </c>
    </row>
    <row r="383">
      <c r="A383" s="2">
        <f>(Sheet3!A383)</f>
        <v>44058</v>
      </c>
      <c r="B383" s="2">
        <f>(Sheet2!A383)</f>
        <v>45758</v>
      </c>
      <c r="C383" s="2">
        <f t="shared" si="1"/>
        <v>1700</v>
      </c>
      <c r="D383" s="2">
        <f t="shared" si="2"/>
        <v>1700</v>
      </c>
      <c r="F383" s="2">
        <f t="shared" si="3"/>
        <v>0</v>
      </c>
      <c r="G383" s="2">
        <f t="shared" si="4"/>
        <v>0</v>
      </c>
    </row>
    <row r="384">
      <c r="A384" s="2">
        <f>(Sheet3!A384)</f>
        <v>44222</v>
      </c>
      <c r="B384" s="2">
        <f>(Sheet2!A384)</f>
        <v>45758</v>
      </c>
      <c r="C384" s="2">
        <f t="shared" si="1"/>
        <v>1536</v>
      </c>
      <c r="D384" s="2">
        <f t="shared" si="2"/>
        <v>1536</v>
      </c>
      <c r="F384" s="2">
        <f t="shared" si="3"/>
        <v>0</v>
      </c>
      <c r="G384" s="2">
        <f t="shared" si="4"/>
        <v>0</v>
      </c>
    </row>
    <row r="385">
      <c r="A385" s="2">
        <f>(Sheet3!A385)</f>
        <v>44320</v>
      </c>
      <c r="B385" s="2">
        <f>(Sheet2!A385)</f>
        <v>45758</v>
      </c>
      <c r="C385" s="2">
        <f t="shared" si="1"/>
        <v>1438</v>
      </c>
      <c r="D385" s="2">
        <f t="shared" si="2"/>
        <v>1438</v>
      </c>
      <c r="F385" s="2">
        <f t="shared" si="3"/>
        <v>0</v>
      </c>
      <c r="G385" s="2">
        <f t="shared" si="4"/>
        <v>0</v>
      </c>
    </row>
    <row r="386">
      <c r="A386" s="2">
        <f>(Sheet3!A386)</f>
        <v>44324</v>
      </c>
      <c r="B386" s="2">
        <f>(Sheet2!A386)</f>
        <v>45758</v>
      </c>
      <c r="C386" s="2">
        <f t="shared" si="1"/>
        <v>1434</v>
      </c>
      <c r="D386" s="2">
        <f t="shared" si="2"/>
        <v>1434</v>
      </c>
      <c r="F386" s="2">
        <f t="shared" si="3"/>
        <v>0</v>
      </c>
      <c r="G386" s="2">
        <f t="shared" si="4"/>
        <v>0</v>
      </c>
    </row>
    <row r="387">
      <c r="A387" s="2">
        <f>(Sheet3!A387)</f>
        <v>44506</v>
      </c>
      <c r="B387" s="2">
        <f>(Sheet2!A387)</f>
        <v>45758</v>
      </c>
      <c r="C387" s="2">
        <f t="shared" si="1"/>
        <v>1252</v>
      </c>
      <c r="D387" s="2">
        <f t="shared" si="2"/>
        <v>1252</v>
      </c>
      <c r="F387" s="2">
        <f t="shared" si="3"/>
        <v>0</v>
      </c>
      <c r="G387" s="2">
        <f t="shared" si="4"/>
        <v>0</v>
      </c>
    </row>
    <row r="388">
      <c r="A388" s="2">
        <f>(Sheet3!A388)</f>
        <v>44732</v>
      </c>
      <c r="B388" s="2">
        <f>(Sheet2!A388)</f>
        <v>45758</v>
      </c>
      <c r="C388" s="2">
        <f t="shared" si="1"/>
        <v>1026</v>
      </c>
      <c r="D388" s="2">
        <f t="shared" si="2"/>
        <v>1026</v>
      </c>
      <c r="F388" s="2">
        <f t="shared" si="3"/>
        <v>0</v>
      </c>
      <c r="G388" s="2">
        <f t="shared" si="4"/>
        <v>0</v>
      </c>
    </row>
    <row r="389">
      <c r="A389" s="2">
        <f>(Sheet3!A389)</f>
        <v>44897</v>
      </c>
      <c r="B389" s="2">
        <f>(Sheet2!A389)</f>
        <v>45758</v>
      </c>
      <c r="C389" s="2">
        <f t="shared" si="1"/>
        <v>861</v>
      </c>
      <c r="D389" s="2">
        <f t="shared" si="2"/>
        <v>861</v>
      </c>
      <c r="F389" s="2">
        <f t="shared" si="3"/>
        <v>0</v>
      </c>
      <c r="G389" s="2">
        <f t="shared" si="4"/>
        <v>0</v>
      </c>
    </row>
    <row r="390">
      <c r="A390" s="2">
        <f>(Sheet3!A390)</f>
        <v>44937</v>
      </c>
      <c r="B390" s="2">
        <f>(Sheet2!A390)</f>
        <v>45758</v>
      </c>
      <c r="C390" s="2">
        <f t="shared" si="1"/>
        <v>821</v>
      </c>
      <c r="D390" s="2">
        <f t="shared" si="2"/>
        <v>821</v>
      </c>
      <c r="F390" s="2">
        <f t="shared" si="3"/>
        <v>0</v>
      </c>
      <c r="G390" s="2">
        <f t="shared" si="4"/>
        <v>0</v>
      </c>
    </row>
    <row r="391">
      <c r="A391" s="2">
        <f>(Sheet3!A391)</f>
        <v>44978</v>
      </c>
      <c r="B391" s="2">
        <f>(Sheet2!A391)</f>
        <v>45758</v>
      </c>
      <c r="C391" s="2">
        <f t="shared" si="1"/>
        <v>780</v>
      </c>
      <c r="D391" s="2">
        <f t="shared" si="2"/>
        <v>780</v>
      </c>
      <c r="F391" s="2">
        <f t="shared" si="3"/>
        <v>0</v>
      </c>
      <c r="G391" s="2">
        <f t="shared" si="4"/>
        <v>0</v>
      </c>
    </row>
    <row r="392">
      <c r="A392" s="2">
        <f>(Sheet3!A392)</f>
        <v>45012</v>
      </c>
      <c r="B392" s="2">
        <f>(Sheet2!A392)</f>
        <v>46116</v>
      </c>
      <c r="C392" s="2">
        <f t="shared" si="1"/>
        <v>1104</v>
      </c>
      <c r="D392" s="2">
        <f t="shared" si="2"/>
        <v>1104</v>
      </c>
      <c r="F392" s="2">
        <f t="shared" si="3"/>
        <v>0</v>
      </c>
      <c r="G392" s="2">
        <f t="shared" si="4"/>
        <v>0</v>
      </c>
    </row>
    <row r="393">
      <c r="A393" s="2">
        <f>(Sheet3!A393)</f>
        <v>45021</v>
      </c>
      <c r="B393" s="2">
        <f>(Sheet2!A393)</f>
        <v>46194</v>
      </c>
      <c r="C393" s="2">
        <f t="shared" si="1"/>
        <v>1173</v>
      </c>
      <c r="D393" s="2">
        <f t="shared" si="2"/>
        <v>1173</v>
      </c>
      <c r="F393" s="2">
        <f t="shared" si="3"/>
        <v>0</v>
      </c>
      <c r="G393" s="2">
        <f t="shared" si="4"/>
        <v>0</v>
      </c>
    </row>
    <row r="394">
      <c r="A394" s="2">
        <f>(Sheet3!A394)</f>
        <v>45107</v>
      </c>
      <c r="B394" s="2">
        <f>(Sheet2!A394)</f>
        <v>46249</v>
      </c>
      <c r="C394" s="2">
        <f t="shared" si="1"/>
        <v>1142</v>
      </c>
      <c r="D394" s="2">
        <f t="shared" si="2"/>
        <v>1142</v>
      </c>
      <c r="F394" s="2">
        <f t="shared" si="3"/>
        <v>0</v>
      </c>
      <c r="G394" s="2">
        <f t="shared" si="4"/>
        <v>0</v>
      </c>
    </row>
    <row r="395">
      <c r="A395" s="2">
        <f>(Sheet3!A395)</f>
        <v>45133</v>
      </c>
      <c r="B395" s="2">
        <f>(Sheet2!A395)</f>
        <v>46293</v>
      </c>
      <c r="C395" s="2">
        <f t="shared" si="1"/>
        <v>1160</v>
      </c>
      <c r="D395" s="2">
        <f t="shared" si="2"/>
        <v>1160</v>
      </c>
      <c r="F395" s="2">
        <f t="shared" si="3"/>
        <v>0</v>
      </c>
      <c r="G395" s="2">
        <f t="shared" si="4"/>
        <v>0</v>
      </c>
    </row>
    <row r="396">
      <c r="A396" s="2">
        <f>(Sheet3!A396)</f>
        <v>45142</v>
      </c>
      <c r="B396" s="2">
        <f>(Sheet2!A396)</f>
        <v>46293</v>
      </c>
      <c r="C396" s="2">
        <f t="shared" si="1"/>
        <v>1151</v>
      </c>
      <c r="D396" s="2">
        <f t="shared" si="2"/>
        <v>1151</v>
      </c>
      <c r="F396" s="2">
        <f t="shared" si="3"/>
        <v>0</v>
      </c>
      <c r="G396" s="2">
        <f t="shared" si="4"/>
        <v>0</v>
      </c>
    </row>
    <row r="397">
      <c r="A397" s="2">
        <f>(Sheet3!A397)</f>
        <v>45156</v>
      </c>
      <c r="B397" s="2">
        <f>(Sheet2!A397)</f>
        <v>46293</v>
      </c>
      <c r="C397" s="2">
        <f t="shared" si="1"/>
        <v>1137</v>
      </c>
      <c r="D397" s="2">
        <f t="shared" si="2"/>
        <v>1137</v>
      </c>
      <c r="F397" s="2">
        <f t="shared" si="3"/>
        <v>6</v>
      </c>
      <c r="G397" s="2">
        <f t="shared" si="4"/>
        <v>270936</v>
      </c>
    </row>
    <row r="398">
      <c r="A398" s="2">
        <f>(Sheet3!A398)</f>
        <v>45198</v>
      </c>
      <c r="B398" s="2">
        <f>(Sheet2!A398)</f>
        <v>46293</v>
      </c>
      <c r="C398" s="2">
        <f t="shared" si="1"/>
        <v>1095</v>
      </c>
      <c r="D398" s="2">
        <f t="shared" si="2"/>
        <v>1095</v>
      </c>
      <c r="F398" s="2">
        <f t="shared" si="3"/>
        <v>0</v>
      </c>
      <c r="G398" s="2">
        <f t="shared" si="4"/>
        <v>0</v>
      </c>
    </row>
    <row r="399">
      <c r="A399" s="2">
        <f>(Sheet3!A399)</f>
        <v>45204</v>
      </c>
      <c r="B399" s="2">
        <f>(Sheet2!A399)</f>
        <v>46293</v>
      </c>
      <c r="C399" s="2">
        <f t="shared" si="1"/>
        <v>1089</v>
      </c>
      <c r="D399" s="2">
        <f t="shared" si="2"/>
        <v>1089</v>
      </c>
      <c r="F399" s="2">
        <f t="shared" si="3"/>
        <v>0</v>
      </c>
      <c r="G399" s="2">
        <f t="shared" si="4"/>
        <v>0</v>
      </c>
    </row>
    <row r="400">
      <c r="A400" s="2">
        <f>(Sheet3!A400)</f>
        <v>45294</v>
      </c>
      <c r="B400" s="2">
        <f>(Sheet2!A400)</f>
        <v>46293</v>
      </c>
      <c r="C400" s="2">
        <f t="shared" si="1"/>
        <v>999</v>
      </c>
      <c r="D400" s="2">
        <f t="shared" si="2"/>
        <v>999</v>
      </c>
      <c r="F400" s="2">
        <f t="shared" si="3"/>
        <v>0</v>
      </c>
      <c r="G400" s="2">
        <f t="shared" si="4"/>
        <v>0</v>
      </c>
    </row>
    <row r="401">
      <c r="A401" s="2">
        <f>(Sheet3!A401)</f>
        <v>45418</v>
      </c>
      <c r="B401" s="2">
        <f>(Sheet2!A401)</f>
        <v>46293</v>
      </c>
      <c r="C401" s="2">
        <f t="shared" si="1"/>
        <v>875</v>
      </c>
      <c r="D401" s="2">
        <f t="shared" si="2"/>
        <v>875</v>
      </c>
      <c r="F401" s="2">
        <f t="shared" si="3"/>
        <v>0</v>
      </c>
      <c r="G401" s="2">
        <f t="shared" si="4"/>
        <v>0</v>
      </c>
    </row>
    <row r="402">
      <c r="A402" s="2">
        <f>(Sheet3!A402)</f>
        <v>45538</v>
      </c>
      <c r="B402" s="2">
        <f>(Sheet2!A402)</f>
        <v>46293</v>
      </c>
      <c r="C402" s="2">
        <f t="shared" si="1"/>
        <v>755</v>
      </c>
      <c r="D402" s="2">
        <f t="shared" si="2"/>
        <v>755</v>
      </c>
      <c r="F402" s="2">
        <f t="shared" si="3"/>
        <v>0</v>
      </c>
      <c r="G402" s="2">
        <f t="shared" si="4"/>
        <v>0</v>
      </c>
    </row>
    <row r="403">
      <c r="A403" s="2">
        <f>(Sheet3!A403)</f>
        <v>45758</v>
      </c>
      <c r="B403" s="2">
        <f>(Sheet2!A403)</f>
        <v>46293</v>
      </c>
      <c r="C403" s="2">
        <f t="shared" si="1"/>
        <v>535</v>
      </c>
      <c r="D403" s="2">
        <f t="shared" si="2"/>
        <v>535</v>
      </c>
      <c r="F403" s="2">
        <f t="shared" si="3"/>
        <v>11</v>
      </c>
      <c r="G403" s="2">
        <f t="shared" si="4"/>
        <v>503338</v>
      </c>
    </row>
    <row r="404">
      <c r="A404" s="2">
        <f>(Sheet3!A404)</f>
        <v>45792</v>
      </c>
      <c r="B404" s="2">
        <f>(Sheet2!A404)</f>
        <v>46293</v>
      </c>
      <c r="C404" s="2">
        <f t="shared" si="1"/>
        <v>501</v>
      </c>
      <c r="D404" s="2">
        <f t="shared" si="2"/>
        <v>501</v>
      </c>
      <c r="F404" s="2">
        <f t="shared" si="3"/>
        <v>0</v>
      </c>
      <c r="G404" s="2">
        <f t="shared" si="4"/>
        <v>0</v>
      </c>
    </row>
    <row r="405">
      <c r="A405" s="2">
        <f>(Sheet3!A405)</f>
        <v>45798</v>
      </c>
      <c r="B405" s="2">
        <f>(Sheet2!A405)</f>
        <v>46867</v>
      </c>
      <c r="C405" s="2">
        <f t="shared" si="1"/>
        <v>1069</v>
      </c>
      <c r="D405" s="2">
        <f t="shared" si="2"/>
        <v>1069</v>
      </c>
      <c r="F405" s="2">
        <f t="shared" si="3"/>
        <v>0</v>
      </c>
      <c r="G405" s="2">
        <f t="shared" si="4"/>
        <v>0</v>
      </c>
    </row>
    <row r="406">
      <c r="A406" s="2">
        <f>(Sheet3!A406)</f>
        <v>45878</v>
      </c>
      <c r="B406" s="2">
        <f>(Sheet2!A406)</f>
        <v>46867</v>
      </c>
      <c r="C406" s="2">
        <f t="shared" si="1"/>
        <v>989</v>
      </c>
      <c r="D406" s="2">
        <f t="shared" si="2"/>
        <v>989</v>
      </c>
      <c r="F406" s="2">
        <f t="shared" si="3"/>
        <v>0</v>
      </c>
      <c r="G406" s="2">
        <f t="shared" si="4"/>
        <v>0</v>
      </c>
    </row>
    <row r="407">
      <c r="A407" s="2">
        <f>(Sheet3!A407)</f>
        <v>45934</v>
      </c>
      <c r="B407" s="2">
        <f>(Sheet2!A407)</f>
        <v>46867</v>
      </c>
      <c r="C407" s="2">
        <f t="shared" si="1"/>
        <v>933</v>
      </c>
      <c r="D407" s="2">
        <f t="shared" si="2"/>
        <v>933</v>
      </c>
      <c r="F407" s="2">
        <f t="shared" si="3"/>
        <v>0</v>
      </c>
      <c r="G407" s="2">
        <f t="shared" si="4"/>
        <v>0</v>
      </c>
    </row>
    <row r="408">
      <c r="A408" s="2">
        <f>(Sheet3!A408)</f>
        <v>46004</v>
      </c>
      <c r="B408" s="2">
        <f>(Sheet2!A408)</f>
        <v>46867</v>
      </c>
      <c r="C408" s="2">
        <f t="shared" si="1"/>
        <v>863</v>
      </c>
      <c r="D408" s="2">
        <f t="shared" si="2"/>
        <v>863</v>
      </c>
      <c r="F408" s="2">
        <f t="shared" si="3"/>
        <v>0</v>
      </c>
      <c r="G408" s="2">
        <f t="shared" si="4"/>
        <v>0</v>
      </c>
    </row>
    <row r="409">
      <c r="A409" s="2">
        <f>(Sheet3!A409)</f>
        <v>46069</v>
      </c>
      <c r="B409" s="2">
        <f>(Sheet2!A409)</f>
        <v>46867</v>
      </c>
      <c r="C409" s="2">
        <f t="shared" si="1"/>
        <v>798</v>
      </c>
      <c r="D409" s="2">
        <f t="shared" si="2"/>
        <v>798</v>
      </c>
      <c r="F409" s="2">
        <f t="shared" si="3"/>
        <v>0</v>
      </c>
      <c r="G409" s="2">
        <f t="shared" si="4"/>
        <v>0</v>
      </c>
    </row>
    <row r="410">
      <c r="A410" s="2">
        <f>(Sheet3!A410)</f>
        <v>46198</v>
      </c>
      <c r="B410" s="2">
        <f>(Sheet2!A410)</f>
        <v>46867</v>
      </c>
      <c r="C410" s="2">
        <f t="shared" si="1"/>
        <v>669</v>
      </c>
      <c r="D410" s="2">
        <f t="shared" si="2"/>
        <v>669</v>
      </c>
      <c r="F410" s="2">
        <f t="shared" si="3"/>
        <v>0</v>
      </c>
      <c r="G410" s="2">
        <f t="shared" si="4"/>
        <v>0</v>
      </c>
    </row>
    <row r="411">
      <c r="A411" s="2">
        <f>(Sheet3!A411)</f>
        <v>46285</v>
      </c>
      <c r="B411" s="2">
        <f>(Sheet2!A411)</f>
        <v>46867</v>
      </c>
      <c r="C411" s="2">
        <f t="shared" si="1"/>
        <v>582</v>
      </c>
      <c r="D411" s="2">
        <f t="shared" si="2"/>
        <v>582</v>
      </c>
      <c r="F411" s="2">
        <f t="shared" si="3"/>
        <v>0</v>
      </c>
      <c r="G411" s="2">
        <f t="shared" si="4"/>
        <v>0</v>
      </c>
    </row>
    <row r="412">
      <c r="A412" s="2">
        <f>(Sheet3!A412)</f>
        <v>46293</v>
      </c>
      <c r="B412" s="2">
        <f>(Sheet2!A412)</f>
        <v>46867</v>
      </c>
      <c r="C412" s="2">
        <f t="shared" si="1"/>
        <v>574</v>
      </c>
      <c r="D412" s="2">
        <f t="shared" si="2"/>
        <v>574</v>
      </c>
      <c r="F412" s="2">
        <f t="shared" si="3"/>
        <v>10</v>
      </c>
      <c r="G412" s="2">
        <f t="shared" si="4"/>
        <v>462930</v>
      </c>
    </row>
    <row r="413">
      <c r="A413" s="2">
        <f>(Sheet3!A413)</f>
        <v>46476</v>
      </c>
      <c r="B413" s="2">
        <f>(Sheet2!A413)</f>
        <v>46875</v>
      </c>
      <c r="C413" s="2">
        <f t="shared" si="1"/>
        <v>399</v>
      </c>
      <c r="D413" s="2">
        <f t="shared" si="2"/>
        <v>399</v>
      </c>
      <c r="F413" s="2">
        <f t="shared" si="3"/>
        <v>0</v>
      </c>
      <c r="G413" s="2">
        <f t="shared" si="4"/>
        <v>0</v>
      </c>
    </row>
    <row r="414">
      <c r="A414" s="2">
        <f>(Sheet3!A414)</f>
        <v>46625</v>
      </c>
      <c r="B414" s="2">
        <f>(Sheet2!A414)</f>
        <v>46898</v>
      </c>
      <c r="C414" s="2">
        <f t="shared" si="1"/>
        <v>273</v>
      </c>
      <c r="D414" s="2">
        <f t="shared" si="2"/>
        <v>273</v>
      </c>
      <c r="F414" s="2">
        <f t="shared" si="3"/>
        <v>0</v>
      </c>
      <c r="G414" s="2">
        <f t="shared" si="4"/>
        <v>0</v>
      </c>
    </row>
    <row r="415">
      <c r="A415" s="2">
        <f>(Sheet3!A415)</f>
        <v>46693</v>
      </c>
      <c r="B415" s="2">
        <f>(Sheet2!A415)</f>
        <v>46913</v>
      </c>
      <c r="C415" s="2">
        <f t="shared" si="1"/>
        <v>220</v>
      </c>
      <c r="D415" s="2">
        <f t="shared" si="2"/>
        <v>220</v>
      </c>
      <c r="F415" s="2">
        <f t="shared" si="3"/>
        <v>0</v>
      </c>
      <c r="G415" s="2">
        <f t="shared" si="4"/>
        <v>0</v>
      </c>
    </row>
    <row r="416">
      <c r="A416" s="2">
        <f>(Sheet3!A416)</f>
        <v>46769</v>
      </c>
      <c r="B416" s="2">
        <f>(Sheet2!A416)</f>
        <v>47295</v>
      </c>
      <c r="C416" s="2">
        <f t="shared" si="1"/>
        <v>526</v>
      </c>
      <c r="D416" s="2">
        <f t="shared" si="2"/>
        <v>526</v>
      </c>
      <c r="F416" s="2">
        <f t="shared" si="3"/>
        <v>0</v>
      </c>
      <c r="G416" s="2">
        <f t="shared" si="4"/>
        <v>0</v>
      </c>
    </row>
    <row r="417">
      <c r="A417" s="2">
        <f>(Sheet3!A417)</f>
        <v>46867</v>
      </c>
      <c r="B417" s="2">
        <f>(Sheet2!A417)</f>
        <v>47405</v>
      </c>
      <c r="C417" s="2">
        <f t="shared" si="1"/>
        <v>538</v>
      </c>
      <c r="D417" s="2">
        <f t="shared" si="2"/>
        <v>538</v>
      </c>
      <c r="F417" s="2">
        <f t="shared" si="3"/>
        <v>8</v>
      </c>
      <c r="G417" s="2">
        <f t="shared" si="4"/>
        <v>374936</v>
      </c>
    </row>
    <row r="418">
      <c r="A418" s="2">
        <f>(Sheet3!A418)</f>
        <v>47133</v>
      </c>
      <c r="B418" s="2">
        <f>(Sheet2!A418)</f>
        <v>47405</v>
      </c>
      <c r="C418" s="2">
        <f t="shared" si="1"/>
        <v>272</v>
      </c>
      <c r="D418" s="2">
        <f t="shared" si="2"/>
        <v>272</v>
      </c>
      <c r="F418" s="2">
        <f t="shared" si="3"/>
        <v>0</v>
      </c>
      <c r="G418" s="2">
        <f t="shared" si="4"/>
        <v>0</v>
      </c>
    </row>
    <row r="419">
      <c r="A419" s="2">
        <f>(Sheet3!A419)</f>
        <v>47199</v>
      </c>
      <c r="B419" s="2">
        <f>(Sheet2!A419)</f>
        <v>47405</v>
      </c>
      <c r="C419" s="2">
        <f t="shared" si="1"/>
        <v>206</v>
      </c>
      <c r="D419" s="2">
        <f t="shared" si="2"/>
        <v>206</v>
      </c>
      <c r="F419" s="2">
        <f t="shared" si="3"/>
        <v>0</v>
      </c>
      <c r="G419" s="2">
        <f t="shared" si="4"/>
        <v>0</v>
      </c>
    </row>
    <row r="420">
      <c r="A420" s="2">
        <f>(Sheet3!A420)</f>
        <v>47204</v>
      </c>
      <c r="B420" s="2">
        <f>(Sheet2!A420)</f>
        <v>47405</v>
      </c>
      <c r="C420" s="2">
        <f t="shared" si="1"/>
        <v>201</v>
      </c>
      <c r="D420" s="2">
        <f t="shared" si="2"/>
        <v>201</v>
      </c>
      <c r="F420" s="2">
        <f t="shared" si="3"/>
        <v>0</v>
      </c>
      <c r="G420" s="2">
        <f t="shared" si="4"/>
        <v>0</v>
      </c>
    </row>
    <row r="421">
      <c r="A421" s="2">
        <f>(Sheet3!A421)</f>
        <v>47266</v>
      </c>
      <c r="B421" s="2">
        <f>(Sheet2!A421)</f>
        <v>47405</v>
      </c>
      <c r="C421" s="2">
        <f t="shared" si="1"/>
        <v>139</v>
      </c>
      <c r="D421" s="2">
        <f t="shared" si="2"/>
        <v>139</v>
      </c>
      <c r="F421" s="2">
        <f t="shared" si="3"/>
        <v>0</v>
      </c>
      <c r="G421" s="2">
        <f t="shared" si="4"/>
        <v>0</v>
      </c>
    </row>
    <row r="422">
      <c r="A422" s="2">
        <f>(Sheet3!A422)</f>
        <v>47405</v>
      </c>
      <c r="B422" s="2">
        <f>(Sheet2!A422)</f>
        <v>47405</v>
      </c>
      <c r="C422" s="2">
        <f t="shared" si="1"/>
        <v>0</v>
      </c>
      <c r="D422" s="2">
        <f t="shared" si="2"/>
        <v>0</v>
      </c>
      <c r="F422" s="2">
        <f t="shared" si="3"/>
        <v>8</v>
      </c>
      <c r="G422" s="2">
        <f t="shared" si="4"/>
        <v>379240</v>
      </c>
    </row>
    <row r="423">
      <c r="A423" s="2">
        <f>(Sheet3!A423)</f>
        <v>47491</v>
      </c>
      <c r="B423" s="2">
        <f>(Sheet2!A423)</f>
        <v>47405</v>
      </c>
      <c r="C423" s="2">
        <f t="shared" si="1"/>
        <v>-86</v>
      </c>
      <c r="D423" s="2">
        <f t="shared" si="2"/>
        <v>86</v>
      </c>
      <c r="F423" s="2">
        <f t="shared" si="3"/>
        <v>0</v>
      </c>
      <c r="G423" s="2">
        <f t="shared" si="4"/>
        <v>0</v>
      </c>
    </row>
    <row r="424">
      <c r="A424" s="2">
        <f>(Sheet3!A424)</f>
        <v>47537</v>
      </c>
      <c r="B424" s="2">
        <f>(Sheet2!A424)</f>
        <v>47405</v>
      </c>
      <c r="C424" s="2">
        <f t="shared" si="1"/>
        <v>-132</v>
      </c>
      <c r="D424" s="2">
        <f t="shared" si="2"/>
        <v>132</v>
      </c>
      <c r="F424" s="2">
        <f t="shared" si="3"/>
        <v>0</v>
      </c>
      <c r="G424" s="2">
        <f t="shared" si="4"/>
        <v>0</v>
      </c>
    </row>
    <row r="425">
      <c r="A425" s="2">
        <f>(Sheet3!A425)</f>
        <v>47652</v>
      </c>
      <c r="B425" s="2">
        <f>(Sheet2!A425)</f>
        <v>47565</v>
      </c>
      <c r="C425" s="2">
        <f t="shared" si="1"/>
        <v>-87</v>
      </c>
      <c r="D425" s="2">
        <f t="shared" si="2"/>
        <v>87</v>
      </c>
      <c r="F425" s="2">
        <f t="shared" si="3"/>
        <v>0</v>
      </c>
      <c r="G425" s="2">
        <f t="shared" si="4"/>
        <v>0</v>
      </c>
    </row>
    <row r="426">
      <c r="A426" s="2">
        <f>(Sheet3!A426)</f>
        <v>47911</v>
      </c>
      <c r="B426" s="2">
        <f>(Sheet2!A426)</f>
        <v>47932</v>
      </c>
      <c r="C426" s="2">
        <f t="shared" si="1"/>
        <v>21</v>
      </c>
      <c r="D426" s="2">
        <f t="shared" si="2"/>
        <v>21</v>
      </c>
      <c r="F426" s="2">
        <f t="shared" si="3"/>
        <v>0</v>
      </c>
      <c r="G426" s="2">
        <f t="shared" si="4"/>
        <v>0</v>
      </c>
    </row>
    <row r="427">
      <c r="A427" s="2">
        <f>(Sheet3!A427)</f>
        <v>48021</v>
      </c>
      <c r="B427" s="2">
        <f>(Sheet2!A427)</f>
        <v>48002</v>
      </c>
      <c r="C427" s="2">
        <f t="shared" si="1"/>
        <v>-19</v>
      </c>
      <c r="D427" s="2">
        <f t="shared" si="2"/>
        <v>19</v>
      </c>
      <c r="F427" s="2">
        <f t="shared" si="3"/>
        <v>0</v>
      </c>
      <c r="G427" s="2">
        <f t="shared" si="4"/>
        <v>0</v>
      </c>
    </row>
    <row r="428">
      <c r="A428" s="2">
        <f>(Sheet3!A428)</f>
        <v>48070</v>
      </c>
      <c r="B428" s="2">
        <f>(Sheet2!A428)</f>
        <v>48017</v>
      </c>
      <c r="C428" s="2">
        <f t="shared" si="1"/>
        <v>-53</v>
      </c>
      <c r="D428" s="2">
        <f t="shared" si="2"/>
        <v>53</v>
      </c>
      <c r="F428" s="2">
        <f t="shared" si="3"/>
        <v>0</v>
      </c>
      <c r="G428" s="2">
        <f t="shared" si="4"/>
        <v>0</v>
      </c>
    </row>
    <row r="429">
      <c r="A429" s="2">
        <f>(Sheet3!A429)</f>
        <v>48094</v>
      </c>
      <c r="B429" s="2">
        <f>(Sheet2!A429)</f>
        <v>48343</v>
      </c>
      <c r="C429" s="2">
        <f t="shared" si="1"/>
        <v>249</v>
      </c>
      <c r="D429" s="2">
        <f t="shared" si="2"/>
        <v>249</v>
      </c>
      <c r="F429" s="2">
        <f t="shared" si="3"/>
        <v>0</v>
      </c>
      <c r="G429" s="2">
        <f t="shared" si="4"/>
        <v>0</v>
      </c>
    </row>
    <row r="430">
      <c r="A430" s="2">
        <f>(Sheet3!A430)</f>
        <v>48132</v>
      </c>
      <c r="B430" s="2">
        <f>(Sheet2!A430)</f>
        <v>48454</v>
      </c>
      <c r="C430" s="2">
        <f t="shared" si="1"/>
        <v>322</v>
      </c>
      <c r="D430" s="2">
        <f t="shared" si="2"/>
        <v>322</v>
      </c>
      <c r="F430" s="2">
        <f t="shared" si="3"/>
        <v>0</v>
      </c>
      <c r="G430" s="2">
        <f t="shared" si="4"/>
        <v>0</v>
      </c>
    </row>
    <row r="431">
      <c r="A431" s="2">
        <f>(Sheet3!A431)</f>
        <v>48209</v>
      </c>
      <c r="B431" s="2">
        <f>(Sheet2!A431)</f>
        <v>48543</v>
      </c>
      <c r="C431" s="2">
        <f t="shared" si="1"/>
        <v>334</v>
      </c>
      <c r="D431" s="2">
        <f t="shared" si="2"/>
        <v>334</v>
      </c>
      <c r="F431" s="2">
        <f t="shared" si="3"/>
        <v>0</v>
      </c>
      <c r="G431" s="2">
        <f t="shared" si="4"/>
        <v>0</v>
      </c>
    </row>
    <row r="432">
      <c r="A432" s="2">
        <f>(Sheet3!A432)</f>
        <v>48321</v>
      </c>
      <c r="B432" s="2">
        <f>(Sheet2!A432)</f>
        <v>48595</v>
      </c>
      <c r="C432" s="2">
        <f t="shared" si="1"/>
        <v>274</v>
      </c>
      <c r="D432" s="2">
        <f t="shared" si="2"/>
        <v>274</v>
      </c>
      <c r="F432" s="2">
        <f t="shared" si="3"/>
        <v>0</v>
      </c>
      <c r="G432" s="2">
        <f t="shared" si="4"/>
        <v>0</v>
      </c>
    </row>
    <row r="433">
      <c r="A433" s="2">
        <f>(Sheet3!A433)</f>
        <v>48459</v>
      </c>
      <c r="B433" s="2">
        <f>(Sheet2!A433)</f>
        <v>49027</v>
      </c>
      <c r="C433" s="2">
        <f t="shared" si="1"/>
        <v>568</v>
      </c>
      <c r="D433" s="2">
        <f t="shared" si="2"/>
        <v>568</v>
      </c>
      <c r="F433" s="2">
        <f t="shared" si="3"/>
        <v>0</v>
      </c>
      <c r="G433" s="2">
        <f t="shared" si="4"/>
        <v>0</v>
      </c>
    </row>
    <row r="434">
      <c r="A434" s="2">
        <f>(Sheet3!A434)</f>
        <v>48481</v>
      </c>
      <c r="B434" s="2">
        <f>(Sheet2!A434)</f>
        <v>49287</v>
      </c>
      <c r="C434" s="2">
        <f t="shared" si="1"/>
        <v>806</v>
      </c>
      <c r="D434" s="2">
        <f t="shared" si="2"/>
        <v>806</v>
      </c>
      <c r="F434" s="2">
        <f t="shared" si="3"/>
        <v>0</v>
      </c>
      <c r="G434" s="2">
        <f t="shared" si="4"/>
        <v>0</v>
      </c>
    </row>
    <row r="435">
      <c r="A435" s="2">
        <f>(Sheet3!A435)</f>
        <v>48547</v>
      </c>
      <c r="B435" s="2">
        <f>(Sheet2!A435)</f>
        <v>49453</v>
      </c>
      <c r="C435" s="2">
        <f t="shared" si="1"/>
        <v>906</v>
      </c>
      <c r="D435" s="2">
        <f t="shared" si="2"/>
        <v>906</v>
      </c>
      <c r="F435" s="2">
        <f t="shared" si="3"/>
        <v>0</v>
      </c>
      <c r="G435" s="2">
        <f t="shared" si="4"/>
        <v>0</v>
      </c>
    </row>
    <row r="436">
      <c r="A436" s="2">
        <f>(Sheet3!A436)</f>
        <v>48817</v>
      </c>
      <c r="B436" s="2">
        <f>(Sheet2!A436)</f>
        <v>49843</v>
      </c>
      <c r="C436" s="2">
        <f t="shared" si="1"/>
        <v>1026</v>
      </c>
      <c r="D436" s="2">
        <f t="shared" si="2"/>
        <v>1026</v>
      </c>
      <c r="F436" s="2">
        <f t="shared" si="3"/>
        <v>0</v>
      </c>
      <c r="G436" s="2">
        <f t="shared" si="4"/>
        <v>0</v>
      </c>
    </row>
    <row r="437">
      <c r="A437" s="2">
        <f>(Sheet3!A437)</f>
        <v>48961</v>
      </c>
      <c r="B437" s="2">
        <f>(Sheet2!A437)</f>
        <v>49843</v>
      </c>
      <c r="C437" s="2">
        <f t="shared" si="1"/>
        <v>882</v>
      </c>
      <c r="D437" s="2">
        <f t="shared" si="2"/>
        <v>882</v>
      </c>
      <c r="F437" s="2">
        <f t="shared" si="3"/>
        <v>0</v>
      </c>
      <c r="G437" s="2">
        <f t="shared" si="4"/>
        <v>0</v>
      </c>
    </row>
    <row r="438">
      <c r="A438" s="2">
        <f>(Sheet3!A438)</f>
        <v>49032</v>
      </c>
      <c r="B438" s="2">
        <f>(Sheet2!A438)</f>
        <v>49938</v>
      </c>
      <c r="C438" s="2">
        <f t="shared" si="1"/>
        <v>906</v>
      </c>
      <c r="D438" s="2">
        <f t="shared" si="2"/>
        <v>906</v>
      </c>
      <c r="F438" s="2">
        <f t="shared" si="3"/>
        <v>0</v>
      </c>
      <c r="G438" s="2">
        <f t="shared" si="4"/>
        <v>0</v>
      </c>
    </row>
    <row r="439">
      <c r="A439" s="2">
        <f>(Sheet3!A439)</f>
        <v>49070</v>
      </c>
      <c r="B439" s="2">
        <f>(Sheet2!A439)</f>
        <v>50172</v>
      </c>
      <c r="C439" s="2">
        <f t="shared" si="1"/>
        <v>1102</v>
      </c>
      <c r="D439" s="2">
        <f t="shared" si="2"/>
        <v>1102</v>
      </c>
      <c r="F439" s="2">
        <f t="shared" si="3"/>
        <v>0</v>
      </c>
      <c r="G439" s="2">
        <f t="shared" si="4"/>
        <v>0</v>
      </c>
    </row>
    <row r="440">
      <c r="A440" s="2">
        <f>(Sheet3!A440)</f>
        <v>49181</v>
      </c>
      <c r="B440" s="2">
        <f>(Sheet2!A440)</f>
        <v>50548</v>
      </c>
      <c r="C440" s="2">
        <f t="shared" si="1"/>
        <v>1367</v>
      </c>
      <c r="D440" s="2">
        <f t="shared" si="2"/>
        <v>1367</v>
      </c>
      <c r="F440" s="2">
        <f t="shared" si="3"/>
        <v>0</v>
      </c>
      <c r="G440" s="2">
        <f t="shared" si="4"/>
        <v>0</v>
      </c>
    </row>
    <row r="441">
      <c r="A441" s="2">
        <f>(Sheet3!A441)</f>
        <v>49243</v>
      </c>
      <c r="B441" s="2">
        <f>(Sheet2!A441)</f>
        <v>50570</v>
      </c>
      <c r="C441" s="2">
        <f t="shared" si="1"/>
        <v>1327</v>
      </c>
      <c r="D441" s="2">
        <f t="shared" si="2"/>
        <v>1327</v>
      </c>
      <c r="F441" s="2">
        <f t="shared" si="3"/>
        <v>0</v>
      </c>
      <c r="G441" s="2">
        <f t="shared" si="4"/>
        <v>0</v>
      </c>
    </row>
    <row r="442">
      <c r="A442" s="2">
        <f>(Sheet3!A442)</f>
        <v>49543</v>
      </c>
      <c r="B442" s="2">
        <f>(Sheet2!A442)</f>
        <v>50689</v>
      </c>
      <c r="C442" s="2">
        <f t="shared" si="1"/>
        <v>1146</v>
      </c>
      <c r="D442" s="2">
        <f t="shared" si="2"/>
        <v>1146</v>
      </c>
      <c r="F442" s="2">
        <f t="shared" si="3"/>
        <v>0</v>
      </c>
      <c r="G442" s="2">
        <f t="shared" si="4"/>
        <v>0</v>
      </c>
    </row>
    <row r="443">
      <c r="A443" s="2">
        <f>(Sheet3!A443)</f>
        <v>49557</v>
      </c>
      <c r="B443" s="2">
        <f>(Sheet2!A443)</f>
        <v>50854</v>
      </c>
      <c r="C443" s="2">
        <f t="shared" si="1"/>
        <v>1297</v>
      </c>
      <c r="D443" s="2">
        <f t="shared" si="2"/>
        <v>1297</v>
      </c>
      <c r="F443" s="2">
        <f t="shared" si="3"/>
        <v>0</v>
      </c>
      <c r="G443" s="2">
        <f t="shared" si="4"/>
        <v>0</v>
      </c>
    </row>
    <row r="444">
      <c r="A444" s="2">
        <f>(Sheet3!A444)</f>
        <v>49672</v>
      </c>
      <c r="B444" s="2">
        <f>(Sheet2!A444)</f>
        <v>50859</v>
      </c>
      <c r="C444" s="2">
        <f t="shared" si="1"/>
        <v>1187</v>
      </c>
      <c r="D444" s="2">
        <f t="shared" si="2"/>
        <v>1187</v>
      </c>
      <c r="F444" s="2">
        <f t="shared" si="3"/>
        <v>0</v>
      </c>
      <c r="G444" s="2">
        <f t="shared" si="4"/>
        <v>0</v>
      </c>
    </row>
    <row r="445">
      <c r="A445" s="2">
        <f>(Sheet3!A445)</f>
        <v>49705</v>
      </c>
      <c r="B445" s="2">
        <f>(Sheet2!A445)</f>
        <v>50888</v>
      </c>
      <c r="C445" s="2">
        <f t="shared" si="1"/>
        <v>1183</v>
      </c>
      <c r="D445" s="2">
        <f t="shared" si="2"/>
        <v>1183</v>
      </c>
      <c r="F445" s="2">
        <f t="shared" si="3"/>
        <v>0</v>
      </c>
      <c r="G445" s="2">
        <f t="shared" si="4"/>
        <v>0</v>
      </c>
    </row>
    <row r="446">
      <c r="A446" s="2">
        <f>(Sheet3!A446)</f>
        <v>49827</v>
      </c>
      <c r="B446" s="2">
        <f>(Sheet2!A446)</f>
        <v>51072</v>
      </c>
      <c r="C446" s="2">
        <f t="shared" si="1"/>
        <v>1245</v>
      </c>
      <c r="D446" s="2">
        <f t="shared" si="2"/>
        <v>1245</v>
      </c>
      <c r="F446" s="2">
        <f t="shared" si="3"/>
        <v>0</v>
      </c>
      <c r="G446" s="2">
        <f t="shared" si="4"/>
        <v>0</v>
      </c>
    </row>
    <row r="447">
      <c r="A447" s="2">
        <f>(Sheet3!A447)</f>
        <v>49843</v>
      </c>
      <c r="B447" s="2">
        <f>(Sheet2!A447)</f>
        <v>51119</v>
      </c>
      <c r="C447" s="2">
        <f t="shared" si="1"/>
        <v>1276</v>
      </c>
      <c r="D447" s="2">
        <f t="shared" si="2"/>
        <v>1276</v>
      </c>
      <c r="F447" s="2">
        <f t="shared" si="3"/>
        <v>2</v>
      </c>
      <c r="G447" s="2">
        <f t="shared" si="4"/>
        <v>99686</v>
      </c>
    </row>
    <row r="448">
      <c r="A448" s="2">
        <f>(Sheet3!A448)</f>
        <v>49862</v>
      </c>
      <c r="B448" s="2">
        <f>(Sheet2!A448)</f>
        <v>51151</v>
      </c>
      <c r="C448" s="2">
        <f t="shared" si="1"/>
        <v>1289</v>
      </c>
      <c r="D448" s="2">
        <f t="shared" si="2"/>
        <v>1289</v>
      </c>
      <c r="F448" s="2">
        <f t="shared" si="3"/>
        <v>0</v>
      </c>
      <c r="G448" s="2">
        <f t="shared" si="4"/>
        <v>0</v>
      </c>
    </row>
    <row r="449">
      <c r="A449" s="2">
        <f>(Sheet3!A449)</f>
        <v>49913</v>
      </c>
      <c r="B449" s="2">
        <f>(Sheet2!A449)</f>
        <v>51275</v>
      </c>
      <c r="C449" s="2">
        <f t="shared" si="1"/>
        <v>1362</v>
      </c>
      <c r="D449" s="2">
        <f t="shared" si="2"/>
        <v>1362</v>
      </c>
      <c r="F449" s="2">
        <f t="shared" si="3"/>
        <v>0</v>
      </c>
      <c r="G449" s="2">
        <f t="shared" si="4"/>
        <v>0</v>
      </c>
    </row>
    <row r="450">
      <c r="A450" s="2">
        <f>(Sheet3!A450)</f>
        <v>49987</v>
      </c>
      <c r="B450" s="2">
        <f>(Sheet2!A450)</f>
        <v>51275</v>
      </c>
      <c r="C450" s="2">
        <f t="shared" si="1"/>
        <v>1288</v>
      </c>
      <c r="D450" s="2">
        <f t="shared" si="2"/>
        <v>1288</v>
      </c>
      <c r="F450" s="2">
        <f t="shared" si="3"/>
        <v>0</v>
      </c>
      <c r="G450" s="2">
        <f t="shared" si="4"/>
        <v>0</v>
      </c>
    </row>
    <row r="451">
      <c r="A451" s="2">
        <f>(Sheet3!A451)</f>
        <v>50014</v>
      </c>
      <c r="B451" s="2">
        <f>(Sheet2!A451)</f>
        <v>51470</v>
      </c>
      <c r="C451" s="2">
        <f t="shared" si="1"/>
        <v>1456</v>
      </c>
      <c r="D451" s="2">
        <f t="shared" si="2"/>
        <v>1456</v>
      </c>
      <c r="F451" s="2">
        <f t="shared" si="3"/>
        <v>0</v>
      </c>
      <c r="G451" s="2">
        <f t="shared" si="4"/>
        <v>0</v>
      </c>
    </row>
    <row r="452">
      <c r="A452" s="2">
        <f>(Sheet3!A452)</f>
        <v>50286</v>
      </c>
      <c r="B452" s="2">
        <f>(Sheet2!A452)</f>
        <v>51470</v>
      </c>
      <c r="C452" s="2">
        <f t="shared" si="1"/>
        <v>1184</v>
      </c>
      <c r="D452" s="2">
        <f t="shared" si="2"/>
        <v>1184</v>
      </c>
      <c r="F452" s="2">
        <f t="shared" si="3"/>
        <v>0</v>
      </c>
      <c r="G452" s="2">
        <f t="shared" si="4"/>
        <v>0</v>
      </c>
    </row>
    <row r="453">
      <c r="A453" s="2">
        <f>(Sheet3!A453)</f>
        <v>50314</v>
      </c>
      <c r="B453" s="2">
        <f>(Sheet2!A453)</f>
        <v>51470</v>
      </c>
      <c r="C453" s="2">
        <f t="shared" si="1"/>
        <v>1156</v>
      </c>
      <c r="D453" s="2">
        <f t="shared" si="2"/>
        <v>1156</v>
      </c>
      <c r="F453" s="2">
        <f t="shared" si="3"/>
        <v>0</v>
      </c>
      <c r="G453" s="2">
        <f t="shared" si="4"/>
        <v>0</v>
      </c>
    </row>
    <row r="454">
      <c r="A454" s="2">
        <f>(Sheet3!A454)</f>
        <v>50371</v>
      </c>
      <c r="B454" s="2">
        <f>(Sheet2!A454)</f>
        <v>51470</v>
      </c>
      <c r="C454" s="2">
        <f t="shared" si="1"/>
        <v>1099</v>
      </c>
      <c r="D454" s="2">
        <f t="shared" si="2"/>
        <v>1099</v>
      </c>
      <c r="F454" s="2">
        <f t="shared" si="3"/>
        <v>0</v>
      </c>
      <c r="G454" s="2">
        <f t="shared" si="4"/>
        <v>0</v>
      </c>
    </row>
    <row r="455">
      <c r="A455" s="2">
        <f>(Sheet3!A455)</f>
        <v>50426</v>
      </c>
      <c r="B455" s="2">
        <f>(Sheet2!A455)</f>
        <v>51470</v>
      </c>
      <c r="C455" s="2">
        <f t="shared" si="1"/>
        <v>1044</v>
      </c>
      <c r="D455" s="2">
        <f t="shared" si="2"/>
        <v>1044</v>
      </c>
      <c r="F455" s="2">
        <f t="shared" si="3"/>
        <v>0</v>
      </c>
      <c r="G455" s="2">
        <f t="shared" si="4"/>
        <v>0</v>
      </c>
    </row>
    <row r="456">
      <c r="A456" s="2">
        <f>(Sheet3!A456)</f>
        <v>50516</v>
      </c>
      <c r="B456" s="2">
        <f>(Sheet2!A456)</f>
        <v>51470</v>
      </c>
      <c r="C456" s="2">
        <f t="shared" si="1"/>
        <v>954</v>
      </c>
      <c r="D456" s="2">
        <f t="shared" si="2"/>
        <v>954</v>
      </c>
      <c r="F456" s="2">
        <f t="shared" si="3"/>
        <v>0</v>
      </c>
      <c r="G456" s="2">
        <f t="shared" si="4"/>
        <v>0</v>
      </c>
    </row>
    <row r="457">
      <c r="A457" s="2">
        <f>(Sheet3!A457)</f>
        <v>50849</v>
      </c>
      <c r="B457" s="2">
        <f>(Sheet2!A457)</f>
        <v>51470</v>
      </c>
      <c r="C457" s="2">
        <f t="shared" si="1"/>
        <v>621</v>
      </c>
      <c r="D457" s="2">
        <f t="shared" si="2"/>
        <v>621</v>
      </c>
      <c r="F457" s="2">
        <f t="shared" si="3"/>
        <v>0</v>
      </c>
      <c r="G457" s="2">
        <f t="shared" si="4"/>
        <v>0</v>
      </c>
    </row>
    <row r="458">
      <c r="A458" s="2">
        <f>(Sheet3!A458)</f>
        <v>50850</v>
      </c>
      <c r="B458" s="2">
        <f>(Sheet2!A458)</f>
        <v>51516</v>
      </c>
      <c r="C458" s="2">
        <f t="shared" si="1"/>
        <v>666</v>
      </c>
      <c r="D458" s="2">
        <f t="shared" si="2"/>
        <v>666</v>
      </c>
      <c r="F458" s="2">
        <f t="shared" si="3"/>
        <v>0</v>
      </c>
      <c r="G458" s="2">
        <f t="shared" si="4"/>
        <v>0</v>
      </c>
    </row>
    <row r="459">
      <c r="A459" s="2">
        <f>(Sheet3!A459)</f>
        <v>51041</v>
      </c>
      <c r="B459" s="2">
        <f>(Sheet2!A459)</f>
        <v>51534</v>
      </c>
      <c r="C459" s="2">
        <f t="shared" si="1"/>
        <v>493</v>
      </c>
      <c r="D459" s="2">
        <f t="shared" si="2"/>
        <v>493</v>
      </c>
      <c r="F459" s="2">
        <f t="shared" si="3"/>
        <v>0</v>
      </c>
      <c r="G459" s="2">
        <f t="shared" si="4"/>
        <v>0</v>
      </c>
    </row>
    <row r="460">
      <c r="A460" s="2">
        <f>(Sheet3!A460)</f>
        <v>51111</v>
      </c>
      <c r="B460" s="2">
        <f>(Sheet2!A460)</f>
        <v>51692</v>
      </c>
      <c r="C460" s="2">
        <f t="shared" si="1"/>
        <v>581</v>
      </c>
      <c r="D460" s="2">
        <f t="shared" si="2"/>
        <v>581</v>
      </c>
      <c r="F460" s="2">
        <f t="shared" si="3"/>
        <v>0</v>
      </c>
      <c r="G460" s="2">
        <f t="shared" si="4"/>
        <v>0</v>
      </c>
    </row>
    <row r="461">
      <c r="A461" s="2">
        <f>(Sheet3!A461)</f>
        <v>51127</v>
      </c>
      <c r="B461" s="2">
        <f>(Sheet2!A461)</f>
        <v>51941</v>
      </c>
      <c r="C461" s="2">
        <f t="shared" si="1"/>
        <v>814</v>
      </c>
      <c r="D461" s="2">
        <f t="shared" si="2"/>
        <v>814</v>
      </c>
      <c r="F461" s="2">
        <f t="shared" si="3"/>
        <v>0</v>
      </c>
      <c r="G461" s="2">
        <f t="shared" si="4"/>
        <v>0</v>
      </c>
    </row>
    <row r="462">
      <c r="A462" s="2">
        <f>(Sheet3!A462)</f>
        <v>51275</v>
      </c>
      <c r="B462" s="2">
        <f>(Sheet2!A462)</f>
        <v>52197</v>
      </c>
      <c r="C462" s="2">
        <f t="shared" si="1"/>
        <v>922</v>
      </c>
      <c r="D462" s="2">
        <f t="shared" si="2"/>
        <v>922</v>
      </c>
      <c r="F462" s="2">
        <f t="shared" si="3"/>
        <v>2</v>
      </c>
      <c r="G462" s="2">
        <f t="shared" si="4"/>
        <v>102550</v>
      </c>
    </row>
    <row r="463">
      <c r="A463" s="2">
        <f>(Sheet3!A463)</f>
        <v>51453</v>
      </c>
      <c r="B463" s="2">
        <f>(Sheet2!A463)</f>
        <v>52239</v>
      </c>
      <c r="C463" s="2">
        <f t="shared" si="1"/>
        <v>786</v>
      </c>
      <c r="D463" s="2">
        <f t="shared" si="2"/>
        <v>786</v>
      </c>
      <c r="F463" s="2">
        <f t="shared" si="3"/>
        <v>0</v>
      </c>
      <c r="G463" s="2">
        <f t="shared" si="4"/>
        <v>0</v>
      </c>
    </row>
    <row r="464">
      <c r="A464" s="2">
        <f>(Sheet3!A464)</f>
        <v>51470</v>
      </c>
      <c r="B464" s="2">
        <f>(Sheet2!A464)</f>
        <v>52518</v>
      </c>
      <c r="C464" s="2">
        <f t="shared" si="1"/>
        <v>1048</v>
      </c>
      <c r="D464" s="2">
        <f t="shared" si="2"/>
        <v>1048</v>
      </c>
      <c r="F464" s="2">
        <f t="shared" si="3"/>
        <v>7</v>
      </c>
      <c r="G464" s="2">
        <f t="shared" si="4"/>
        <v>360290</v>
      </c>
    </row>
    <row r="465">
      <c r="A465" s="2">
        <f>(Sheet3!A465)</f>
        <v>51478</v>
      </c>
      <c r="B465" s="2">
        <f>(Sheet2!A465)</f>
        <v>52620</v>
      </c>
      <c r="C465" s="2">
        <f t="shared" si="1"/>
        <v>1142</v>
      </c>
      <c r="D465" s="2">
        <f t="shared" si="2"/>
        <v>1142</v>
      </c>
      <c r="F465" s="2">
        <f t="shared" si="3"/>
        <v>0</v>
      </c>
      <c r="G465" s="2">
        <f t="shared" si="4"/>
        <v>0</v>
      </c>
    </row>
    <row r="466">
      <c r="A466" s="2">
        <f>(Sheet3!A466)</f>
        <v>51507</v>
      </c>
      <c r="B466" s="2">
        <f>(Sheet2!A466)</f>
        <v>52745</v>
      </c>
      <c r="C466" s="2">
        <f t="shared" si="1"/>
        <v>1238</v>
      </c>
      <c r="D466" s="2">
        <f t="shared" si="2"/>
        <v>1238</v>
      </c>
      <c r="F466" s="2">
        <f t="shared" si="3"/>
        <v>0</v>
      </c>
      <c r="G466" s="2">
        <f t="shared" si="4"/>
        <v>0</v>
      </c>
    </row>
    <row r="467">
      <c r="A467" s="2">
        <f>(Sheet3!A467)</f>
        <v>51545</v>
      </c>
      <c r="B467" s="2">
        <f>(Sheet2!A467)</f>
        <v>52896</v>
      </c>
      <c r="C467" s="2">
        <f t="shared" si="1"/>
        <v>1351</v>
      </c>
      <c r="D467" s="2">
        <f t="shared" si="2"/>
        <v>1351</v>
      </c>
      <c r="F467" s="2">
        <f t="shared" si="3"/>
        <v>0</v>
      </c>
      <c r="G467" s="2">
        <f t="shared" si="4"/>
        <v>0</v>
      </c>
    </row>
    <row r="468">
      <c r="A468" s="2">
        <f>(Sheet3!A468)</f>
        <v>51583</v>
      </c>
      <c r="B468" s="2">
        <f>(Sheet2!A468)</f>
        <v>52966</v>
      </c>
      <c r="C468" s="2">
        <f t="shared" si="1"/>
        <v>1383</v>
      </c>
      <c r="D468" s="2">
        <f t="shared" si="2"/>
        <v>1383</v>
      </c>
      <c r="F468" s="2">
        <f t="shared" si="3"/>
        <v>0</v>
      </c>
      <c r="G468" s="2">
        <f t="shared" si="4"/>
        <v>0</v>
      </c>
    </row>
    <row r="469">
      <c r="A469" s="2">
        <f>(Sheet3!A469)</f>
        <v>51615</v>
      </c>
      <c r="B469" s="2">
        <f>(Sheet2!A469)</f>
        <v>53486</v>
      </c>
      <c r="C469" s="2">
        <f t="shared" si="1"/>
        <v>1871</v>
      </c>
      <c r="D469" s="2">
        <f t="shared" si="2"/>
        <v>1871</v>
      </c>
      <c r="F469" s="2">
        <f t="shared" si="3"/>
        <v>0</v>
      </c>
      <c r="G469" s="2">
        <f t="shared" si="4"/>
        <v>0</v>
      </c>
    </row>
    <row r="470">
      <c r="A470" s="2">
        <f>(Sheet3!A470)</f>
        <v>51705</v>
      </c>
      <c r="B470" s="2">
        <f>(Sheet2!A470)</f>
        <v>53532</v>
      </c>
      <c r="C470" s="2">
        <f t="shared" si="1"/>
        <v>1827</v>
      </c>
      <c r="D470" s="2">
        <f t="shared" si="2"/>
        <v>1827</v>
      </c>
      <c r="F470" s="2">
        <f t="shared" si="3"/>
        <v>0</v>
      </c>
      <c r="G470" s="2">
        <f t="shared" si="4"/>
        <v>0</v>
      </c>
    </row>
    <row r="471">
      <c r="A471" s="2">
        <f>(Sheet3!A471)</f>
        <v>51800</v>
      </c>
      <c r="B471" s="2">
        <f>(Sheet2!A471)</f>
        <v>54143</v>
      </c>
      <c r="C471" s="2">
        <f t="shared" si="1"/>
        <v>2343</v>
      </c>
      <c r="D471" s="2">
        <f t="shared" si="2"/>
        <v>2343</v>
      </c>
      <c r="F471" s="2">
        <f t="shared" si="3"/>
        <v>0</v>
      </c>
      <c r="G471" s="2">
        <f t="shared" si="4"/>
        <v>0</v>
      </c>
    </row>
    <row r="472">
      <c r="A472" s="2">
        <f>(Sheet3!A472)</f>
        <v>51830</v>
      </c>
      <c r="B472" s="2">
        <f>(Sheet2!A472)</f>
        <v>54178</v>
      </c>
      <c r="C472" s="2">
        <f t="shared" si="1"/>
        <v>2348</v>
      </c>
      <c r="D472" s="2">
        <f t="shared" si="2"/>
        <v>2348</v>
      </c>
      <c r="F472" s="2">
        <f t="shared" si="3"/>
        <v>0</v>
      </c>
      <c r="G472" s="2">
        <f t="shared" si="4"/>
        <v>0</v>
      </c>
    </row>
    <row r="473">
      <c r="A473" s="2">
        <f>(Sheet3!A473)</f>
        <v>51935</v>
      </c>
      <c r="B473" s="2">
        <f>(Sheet2!A473)</f>
        <v>54359</v>
      </c>
      <c r="C473" s="2">
        <f t="shared" si="1"/>
        <v>2424</v>
      </c>
      <c r="D473" s="2">
        <f t="shared" si="2"/>
        <v>2424</v>
      </c>
      <c r="F473" s="2">
        <f t="shared" si="3"/>
        <v>0</v>
      </c>
      <c r="G473" s="2">
        <f t="shared" si="4"/>
        <v>0</v>
      </c>
    </row>
    <row r="474">
      <c r="A474" s="2">
        <f>(Sheet3!A474)</f>
        <v>51976</v>
      </c>
      <c r="B474" s="2">
        <f>(Sheet2!A474)</f>
        <v>54464</v>
      </c>
      <c r="C474" s="2">
        <f t="shared" si="1"/>
        <v>2488</v>
      </c>
      <c r="D474" s="2">
        <f t="shared" si="2"/>
        <v>2488</v>
      </c>
      <c r="F474" s="2">
        <f t="shared" si="3"/>
        <v>0</v>
      </c>
      <c r="G474" s="2">
        <f t="shared" si="4"/>
        <v>0</v>
      </c>
    </row>
    <row r="475">
      <c r="A475" s="2">
        <f>(Sheet3!A475)</f>
        <v>52089</v>
      </c>
      <c r="B475" s="2">
        <f>(Sheet2!A475)</f>
        <v>54552</v>
      </c>
      <c r="C475" s="2">
        <f t="shared" si="1"/>
        <v>2463</v>
      </c>
      <c r="D475" s="2">
        <f t="shared" si="2"/>
        <v>2463</v>
      </c>
      <c r="F475" s="2">
        <f t="shared" si="3"/>
        <v>0</v>
      </c>
      <c r="G475" s="2">
        <f t="shared" si="4"/>
        <v>0</v>
      </c>
    </row>
    <row r="476">
      <c r="A476" s="2">
        <f>(Sheet3!A476)</f>
        <v>52097</v>
      </c>
      <c r="B476" s="2">
        <f>(Sheet2!A476)</f>
        <v>54646</v>
      </c>
      <c r="C476" s="2">
        <f t="shared" si="1"/>
        <v>2549</v>
      </c>
      <c r="D476" s="2">
        <f t="shared" si="2"/>
        <v>2549</v>
      </c>
      <c r="F476" s="2">
        <f t="shared" si="3"/>
        <v>0</v>
      </c>
      <c r="G476" s="2">
        <f t="shared" si="4"/>
        <v>0</v>
      </c>
    </row>
    <row r="477">
      <c r="A477" s="2">
        <f>(Sheet3!A477)</f>
        <v>52172</v>
      </c>
      <c r="B477" s="2">
        <f>(Sheet2!A477)</f>
        <v>55031</v>
      </c>
      <c r="C477" s="2">
        <f t="shared" si="1"/>
        <v>2859</v>
      </c>
      <c r="D477" s="2">
        <f t="shared" si="2"/>
        <v>2859</v>
      </c>
      <c r="F477" s="2">
        <f t="shared" si="3"/>
        <v>0</v>
      </c>
      <c r="G477" s="2">
        <f t="shared" si="4"/>
        <v>0</v>
      </c>
    </row>
    <row r="478">
      <c r="A478" s="2">
        <f>(Sheet3!A478)</f>
        <v>52352</v>
      </c>
      <c r="B478" s="2">
        <f>(Sheet2!A478)</f>
        <v>55031</v>
      </c>
      <c r="C478" s="2">
        <f t="shared" si="1"/>
        <v>2679</v>
      </c>
      <c r="D478" s="2">
        <f t="shared" si="2"/>
        <v>2679</v>
      </c>
      <c r="F478" s="2">
        <f t="shared" si="3"/>
        <v>0</v>
      </c>
      <c r="G478" s="2">
        <f t="shared" si="4"/>
        <v>0</v>
      </c>
    </row>
    <row r="479">
      <c r="A479" s="2">
        <f>(Sheet3!A479)</f>
        <v>52378</v>
      </c>
      <c r="B479" s="2">
        <f>(Sheet2!A479)</f>
        <v>55031</v>
      </c>
      <c r="C479" s="2">
        <f t="shared" si="1"/>
        <v>2653</v>
      </c>
      <c r="D479" s="2">
        <f t="shared" si="2"/>
        <v>2653</v>
      </c>
      <c r="F479" s="2">
        <f t="shared" si="3"/>
        <v>0</v>
      </c>
      <c r="G479" s="2">
        <f t="shared" si="4"/>
        <v>0</v>
      </c>
    </row>
    <row r="480">
      <c r="A480" s="2">
        <f>(Sheet3!A480)</f>
        <v>52388</v>
      </c>
      <c r="B480" s="2">
        <f>(Sheet2!A480)</f>
        <v>55031</v>
      </c>
      <c r="C480" s="2">
        <f t="shared" si="1"/>
        <v>2643</v>
      </c>
      <c r="D480" s="2">
        <f t="shared" si="2"/>
        <v>2643</v>
      </c>
      <c r="F480" s="2">
        <f t="shared" si="3"/>
        <v>0</v>
      </c>
      <c r="G480" s="2">
        <f t="shared" si="4"/>
        <v>0</v>
      </c>
    </row>
    <row r="481">
      <c r="A481" s="2">
        <f>(Sheet3!A481)</f>
        <v>52548</v>
      </c>
      <c r="B481" s="2">
        <f>(Sheet2!A481)</f>
        <v>55031</v>
      </c>
      <c r="C481" s="2">
        <f t="shared" si="1"/>
        <v>2483</v>
      </c>
      <c r="D481" s="2">
        <f t="shared" si="2"/>
        <v>2483</v>
      </c>
      <c r="F481" s="2">
        <f t="shared" si="3"/>
        <v>0</v>
      </c>
      <c r="G481" s="2">
        <f t="shared" si="4"/>
        <v>0</v>
      </c>
    </row>
    <row r="482">
      <c r="A482" s="2">
        <f>(Sheet3!A482)</f>
        <v>52667</v>
      </c>
      <c r="B482" s="2">
        <f>(Sheet2!A482)</f>
        <v>55031</v>
      </c>
      <c r="C482" s="2">
        <f t="shared" si="1"/>
        <v>2364</v>
      </c>
      <c r="D482" s="2">
        <f t="shared" si="2"/>
        <v>2364</v>
      </c>
      <c r="F482" s="2">
        <f t="shared" si="3"/>
        <v>0</v>
      </c>
      <c r="G482" s="2">
        <f t="shared" si="4"/>
        <v>0</v>
      </c>
    </row>
    <row r="483">
      <c r="A483" s="2">
        <f>(Sheet3!A483)</f>
        <v>52800</v>
      </c>
      <c r="B483" s="2">
        <f>(Sheet2!A483)</f>
        <v>55031</v>
      </c>
      <c r="C483" s="2">
        <f t="shared" si="1"/>
        <v>2231</v>
      </c>
      <c r="D483" s="2">
        <f t="shared" si="2"/>
        <v>2231</v>
      </c>
      <c r="F483" s="2">
        <f t="shared" si="3"/>
        <v>0</v>
      </c>
      <c r="G483" s="2">
        <f t="shared" si="4"/>
        <v>0</v>
      </c>
    </row>
    <row r="484">
      <c r="A484" s="2">
        <f>(Sheet3!A484)</f>
        <v>52953</v>
      </c>
      <c r="B484" s="2">
        <f>(Sheet2!A484)</f>
        <v>55031</v>
      </c>
      <c r="C484" s="2">
        <f t="shared" si="1"/>
        <v>2078</v>
      </c>
      <c r="D484" s="2">
        <f t="shared" si="2"/>
        <v>2078</v>
      </c>
      <c r="F484" s="2">
        <f t="shared" si="3"/>
        <v>0</v>
      </c>
      <c r="G484" s="2">
        <f t="shared" si="4"/>
        <v>0</v>
      </c>
    </row>
    <row r="485">
      <c r="A485" s="2">
        <f>(Sheet3!A485)</f>
        <v>52976</v>
      </c>
      <c r="B485" s="2">
        <f>(Sheet2!A485)</f>
        <v>55031</v>
      </c>
      <c r="C485" s="2">
        <f t="shared" si="1"/>
        <v>2055</v>
      </c>
      <c r="D485" s="2">
        <f t="shared" si="2"/>
        <v>2055</v>
      </c>
      <c r="F485" s="2">
        <f t="shared" si="3"/>
        <v>0</v>
      </c>
      <c r="G485" s="2">
        <f t="shared" si="4"/>
        <v>0</v>
      </c>
    </row>
    <row r="486">
      <c r="A486" s="2">
        <f>(Sheet3!A486)</f>
        <v>53032</v>
      </c>
      <c r="B486" s="2">
        <f>(Sheet2!A486)</f>
        <v>55031</v>
      </c>
      <c r="C486" s="2">
        <f t="shared" si="1"/>
        <v>1999</v>
      </c>
      <c r="D486" s="2">
        <f t="shared" si="2"/>
        <v>1999</v>
      </c>
      <c r="F486" s="2">
        <f t="shared" si="3"/>
        <v>0</v>
      </c>
      <c r="G486" s="2">
        <f t="shared" si="4"/>
        <v>0</v>
      </c>
    </row>
    <row r="487">
      <c r="A487" s="2">
        <f>(Sheet3!A487)</f>
        <v>53047</v>
      </c>
      <c r="B487" s="2">
        <f>(Sheet2!A487)</f>
        <v>55031</v>
      </c>
      <c r="C487" s="2">
        <f t="shared" si="1"/>
        <v>1984</v>
      </c>
      <c r="D487" s="2">
        <f t="shared" si="2"/>
        <v>1984</v>
      </c>
      <c r="F487" s="2">
        <f t="shared" si="3"/>
        <v>0</v>
      </c>
      <c r="G487" s="2">
        <f t="shared" si="4"/>
        <v>0</v>
      </c>
    </row>
    <row r="488">
      <c r="A488" s="2">
        <f>(Sheet3!A488)</f>
        <v>53067</v>
      </c>
      <c r="B488" s="2">
        <f>(Sheet2!A488)</f>
        <v>55031</v>
      </c>
      <c r="C488" s="2">
        <f t="shared" si="1"/>
        <v>1964</v>
      </c>
      <c r="D488" s="2">
        <f t="shared" si="2"/>
        <v>1964</v>
      </c>
      <c r="F488" s="2">
        <f t="shared" si="3"/>
        <v>0</v>
      </c>
      <c r="G488" s="2">
        <f t="shared" si="4"/>
        <v>0</v>
      </c>
    </row>
    <row r="489">
      <c r="A489" s="2">
        <f>(Sheet3!A489)</f>
        <v>53224</v>
      </c>
      <c r="B489" s="2">
        <f>(Sheet2!A489)</f>
        <v>55155</v>
      </c>
      <c r="C489" s="2">
        <f t="shared" si="1"/>
        <v>1931</v>
      </c>
      <c r="D489" s="2">
        <f t="shared" si="2"/>
        <v>1931</v>
      </c>
      <c r="F489" s="2">
        <f t="shared" si="3"/>
        <v>0</v>
      </c>
      <c r="G489" s="2">
        <f t="shared" si="4"/>
        <v>0</v>
      </c>
    </row>
    <row r="490">
      <c r="A490" s="2">
        <f>(Sheet3!A490)</f>
        <v>53260</v>
      </c>
      <c r="B490" s="2">
        <f>(Sheet2!A490)</f>
        <v>55700</v>
      </c>
      <c r="C490" s="2">
        <f t="shared" si="1"/>
        <v>2440</v>
      </c>
      <c r="D490" s="2">
        <f t="shared" si="2"/>
        <v>2440</v>
      </c>
      <c r="F490" s="2">
        <f t="shared" si="3"/>
        <v>0</v>
      </c>
      <c r="G490" s="2">
        <f t="shared" si="4"/>
        <v>0</v>
      </c>
    </row>
    <row r="491">
      <c r="A491" s="2">
        <f>(Sheet3!A491)</f>
        <v>53327</v>
      </c>
      <c r="B491" s="2">
        <f>(Sheet2!A491)</f>
        <v>55980</v>
      </c>
      <c r="C491" s="2">
        <f t="shared" si="1"/>
        <v>2653</v>
      </c>
      <c r="D491" s="2">
        <f t="shared" si="2"/>
        <v>2653</v>
      </c>
      <c r="F491" s="2">
        <f t="shared" si="3"/>
        <v>0</v>
      </c>
      <c r="G491" s="2">
        <f t="shared" si="4"/>
        <v>0</v>
      </c>
    </row>
    <row r="492">
      <c r="A492" s="2">
        <f>(Sheet3!A492)</f>
        <v>53408</v>
      </c>
      <c r="B492" s="2">
        <f>(Sheet2!A492)</f>
        <v>56013</v>
      </c>
      <c r="C492" s="2">
        <f t="shared" si="1"/>
        <v>2605</v>
      </c>
      <c r="D492" s="2">
        <f t="shared" si="2"/>
        <v>2605</v>
      </c>
      <c r="F492" s="2">
        <f t="shared" si="3"/>
        <v>0</v>
      </c>
      <c r="G492" s="2">
        <f t="shared" si="4"/>
        <v>0</v>
      </c>
    </row>
    <row r="493">
      <c r="A493" s="2">
        <f>(Sheet3!A493)</f>
        <v>53841</v>
      </c>
      <c r="B493" s="2">
        <f>(Sheet2!A493)</f>
        <v>56078</v>
      </c>
      <c r="C493" s="2">
        <f t="shared" si="1"/>
        <v>2237</v>
      </c>
      <c r="D493" s="2">
        <f t="shared" si="2"/>
        <v>2237</v>
      </c>
      <c r="F493" s="2">
        <f t="shared" si="3"/>
        <v>0</v>
      </c>
      <c r="G493" s="2">
        <f t="shared" si="4"/>
        <v>0</v>
      </c>
    </row>
    <row r="494">
      <c r="A494" s="2">
        <f>(Sheet3!A494)</f>
        <v>53871</v>
      </c>
      <c r="B494" s="2">
        <f>(Sheet2!A494)</f>
        <v>56206</v>
      </c>
      <c r="C494" s="2">
        <f t="shared" si="1"/>
        <v>2335</v>
      </c>
      <c r="D494" s="2">
        <f t="shared" si="2"/>
        <v>2335</v>
      </c>
      <c r="F494" s="2">
        <f t="shared" si="3"/>
        <v>0</v>
      </c>
      <c r="G494" s="2">
        <f t="shared" si="4"/>
        <v>0</v>
      </c>
    </row>
    <row r="495">
      <c r="A495" s="2">
        <f>(Sheet3!A495)</f>
        <v>53884</v>
      </c>
      <c r="B495" s="2">
        <f>(Sheet2!A495)</f>
        <v>56294</v>
      </c>
      <c r="C495" s="2">
        <f t="shared" si="1"/>
        <v>2410</v>
      </c>
      <c r="D495" s="2">
        <f t="shared" si="2"/>
        <v>2410</v>
      </c>
      <c r="F495" s="2">
        <f t="shared" si="3"/>
        <v>0</v>
      </c>
      <c r="G495" s="2">
        <f t="shared" si="4"/>
        <v>0</v>
      </c>
    </row>
    <row r="496">
      <c r="A496" s="2">
        <f>(Sheet3!A496)</f>
        <v>53906</v>
      </c>
      <c r="B496" s="2">
        <f>(Sheet2!A496)</f>
        <v>56325</v>
      </c>
      <c r="C496" s="2">
        <f t="shared" si="1"/>
        <v>2419</v>
      </c>
      <c r="D496" s="2">
        <f t="shared" si="2"/>
        <v>2419</v>
      </c>
      <c r="F496" s="2">
        <f t="shared" si="3"/>
        <v>0</v>
      </c>
      <c r="G496" s="2">
        <f t="shared" si="4"/>
        <v>0</v>
      </c>
    </row>
    <row r="497">
      <c r="A497" s="2">
        <f>(Sheet3!A497)</f>
        <v>54118</v>
      </c>
      <c r="B497" s="2">
        <f>(Sheet2!A497)</f>
        <v>56505</v>
      </c>
      <c r="C497" s="2">
        <f t="shared" si="1"/>
        <v>2387</v>
      </c>
      <c r="D497" s="2">
        <f t="shared" si="2"/>
        <v>2387</v>
      </c>
      <c r="F497" s="2">
        <f t="shared" si="3"/>
        <v>0</v>
      </c>
      <c r="G497" s="2">
        <f t="shared" si="4"/>
        <v>0</v>
      </c>
    </row>
    <row r="498">
      <c r="A498" s="2">
        <f>(Sheet3!A498)</f>
        <v>54334</v>
      </c>
      <c r="B498" s="2">
        <f>(Sheet2!A498)</f>
        <v>56515</v>
      </c>
      <c r="C498" s="2">
        <f t="shared" si="1"/>
        <v>2181</v>
      </c>
      <c r="D498" s="2">
        <f t="shared" si="2"/>
        <v>2181</v>
      </c>
      <c r="F498" s="2">
        <f t="shared" si="3"/>
        <v>0</v>
      </c>
      <c r="G498" s="2">
        <f t="shared" si="4"/>
        <v>0</v>
      </c>
    </row>
    <row r="499">
      <c r="A499" s="2">
        <f>(Sheet3!A499)</f>
        <v>54453</v>
      </c>
      <c r="B499" s="2">
        <f>(Sheet2!A499)</f>
        <v>56557</v>
      </c>
      <c r="C499" s="2">
        <f t="shared" si="1"/>
        <v>2104</v>
      </c>
      <c r="D499" s="2">
        <f t="shared" si="2"/>
        <v>2104</v>
      </c>
      <c r="F499" s="2">
        <f t="shared" si="3"/>
        <v>0</v>
      </c>
      <c r="G499" s="2">
        <f t="shared" si="4"/>
        <v>0</v>
      </c>
    </row>
    <row r="500">
      <c r="A500" s="2">
        <f>(Sheet3!A500)</f>
        <v>54482</v>
      </c>
      <c r="B500" s="2">
        <f>(Sheet2!A500)</f>
        <v>56571</v>
      </c>
      <c r="C500" s="2">
        <f t="shared" si="1"/>
        <v>2089</v>
      </c>
      <c r="D500" s="2">
        <f t="shared" si="2"/>
        <v>2089</v>
      </c>
      <c r="F500" s="2">
        <f t="shared" si="3"/>
        <v>0</v>
      </c>
      <c r="G500" s="2">
        <f t="shared" si="4"/>
        <v>0</v>
      </c>
    </row>
    <row r="501">
      <c r="A501" s="2">
        <f>(Sheet3!A501)</f>
        <v>54502</v>
      </c>
      <c r="B501" s="2">
        <f>(Sheet2!A501)</f>
        <v>56609</v>
      </c>
      <c r="C501" s="2">
        <f t="shared" si="1"/>
        <v>2107</v>
      </c>
      <c r="D501" s="2">
        <f t="shared" si="2"/>
        <v>2107</v>
      </c>
      <c r="F501" s="2">
        <f t="shared" si="3"/>
        <v>0</v>
      </c>
      <c r="G501" s="2">
        <f t="shared" si="4"/>
        <v>0</v>
      </c>
    </row>
    <row r="502">
      <c r="A502" s="2">
        <f>(Sheet3!A502)</f>
        <v>54517</v>
      </c>
      <c r="B502" s="2">
        <f>(Sheet2!A502)</f>
        <v>56819</v>
      </c>
      <c r="C502" s="2">
        <f t="shared" si="1"/>
        <v>2302</v>
      </c>
      <c r="D502" s="2">
        <f t="shared" si="2"/>
        <v>2302</v>
      </c>
      <c r="F502" s="2">
        <f t="shared" si="3"/>
        <v>0</v>
      </c>
      <c r="G502" s="2">
        <f t="shared" si="4"/>
        <v>0</v>
      </c>
    </row>
    <row r="503">
      <c r="A503" s="2">
        <f>(Sheet3!A503)</f>
        <v>54606</v>
      </c>
      <c r="B503" s="2">
        <f>(Sheet2!A503)</f>
        <v>56829</v>
      </c>
      <c r="C503" s="2">
        <f t="shared" si="1"/>
        <v>2223</v>
      </c>
      <c r="D503" s="2">
        <f t="shared" si="2"/>
        <v>2223</v>
      </c>
      <c r="F503" s="2">
        <f t="shared" si="3"/>
        <v>0</v>
      </c>
      <c r="G503" s="2">
        <f t="shared" si="4"/>
        <v>0</v>
      </c>
    </row>
    <row r="504">
      <c r="A504" s="2">
        <f>(Sheet3!A504)</f>
        <v>54617</v>
      </c>
      <c r="B504" s="2">
        <f>(Sheet2!A504)</f>
        <v>56892</v>
      </c>
      <c r="C504" s="2">
        <f t="shared" si="1"/>
        <v>2275</v>
      </c>
      <c r="D504" s="2">
        <f t="shared" si="2"/>
        <v>2275</v>
      </c>
      <c r="F504" s="2">
        <f t="shared" si="3"/>
        <v>0</v>
      </c>
      <c r="G504" s="2">
        <f t="shared" si="4"/>
        <v>0</v>
      </c>
    </row>
    <row r="505">
      <c r="A505" s="2">
        <f>(Sheet3!A505)</f>
        <v>54682</v>
      </c>
      <c r="B505" s="2">
        <f>(Sheet2!A505)</f>
        <v>57089</v>
      </c>
      <c r="C505" s="2">
        <f t="shared" si="1"/>
        <v>2407</v>
      </c>
      <c r="D505" s="2">
        <f t="shared" si="2"/>
        <v>2407</v>
      </c>
      <c r="F505" s="2">
        <f t="shared" si="3"/>
        <v>0</v>
      </c>
      <c r="G505" s="2">
        <f t="shared" si="4"/>
        <v>0</v>
      </c>
    </row>
    <row r="506">
      <c r="A506" s="2">
        <f>(Sheet3!A506)</f>
        <v>54811</v>
      </c>
      <c r="B506" s="2">
        <f>(Sheet2!A506)</f>
        <v>57328</v>
      </c>
      <c r="C506" s="2">
        <f t="shared" si="1"/>
        <v>2517</v>
      </c>
      <c r="D506" s="2">
        <f t="shared" si="2"/>
        <v>2517</v>
      </c>
      <c r="F506" s="2">
        <f t="shared" si="3"/>
        <v>0</v>
      </c>
      <c r="G506" s="2">
        <f t="shared" si="4"/>
        <v>0</v>
      </c>
    </row>
    <row r="507">
      <c r="A507" s="2">
        <f>(Sheet3!A507)</f>
        <v>54817</v>
      </c>
      <c r="B507" s="2">
        <f>(Sheet2!A507)</f>
        <v>57530</v>
      </c>
      <c r="C507" s="2">
        <f t="shared" si="1"/>
        <v>2713</v>
      </c>
      <c r="D507" s="2">
        <f t="shared" si="2"/>
        <v>2713</v>
      </c>
      <c r="F507" s="2">
        <f t="shared" si="3"/>
        <v>0</v>
      </c>
      <c r="G507" s="2">
        <f t="shared" si="4"/>
        <v>0</v>
      </c>
    </row>
    <row r="508">
      <c r="A508" s="2">
        <f>(Sheet3!A508)</f>
        <v>54839</v>
      </c>
      <c r="B508" s="2">
        <f>(Sheet2!A508)</f>
        <v>57606</v>
      </c>
      <c r="C508" s="2">
        <f t="shared" si="1"/>
        <v>2767</v>
      </c>
      <c r="D508" s="2">
        <f t="shared" si="2"/>
        <v>2767</v>
      </c>
      <c r="F508" s="2">
        <f t="shared" si="3"/>
        <v>0</v>
      </c>
      <c r="G508" s="2">
        <f t="shared" si="4"/>
        <v>0</v>
      </c>
    </row>
    <row r="509">
      <c r="A509" s="2">
        <f>(Sheet3!A509)</f>
        <v>55031</v>
      </c>
      <c r="B509" s="2">
        <f>(Sheet2!A509)</f>
        <v>57844</v>
      </c>
      <c r="C509" s="2">
        <f t="shared" si="1"/>
        <v>2813</v>
      </c>
      <c r="D509" s="2">
        <f t="shared" si="2"/>
        <v>2813</v>
      </c>
      <c r="F509" s="2">
        <f t="shared" si="3"/>
        <v>12</v>
      </c>
      <c r="G509" s="2">
        <f t="shared" si="4"/>
        <v>660372</v>
      </c>
    </row>
    <row r="510">
      <c r="A510" s="2">
        <f>(Sheet3!A510)</f>
        <v>55138</v>
      </c>
      <c r="B510" s="2">
        <f>(Sheet2!A510)</f>
        <v>58182</v>
      </c>
      <c r="C510" s="2">
        <f t="shared" si="1"/>
        <v>3044</v>
      </c>
      <c r="D510" s="2">
        <f t="shared" si="2"/>
        <v>3044</v>
      </c>
      <c r="F510" s="2">
        <f t="shared" si="3"/>
        <v>0</v>
      </c>
      <c r="G510" s="2">
        <f t="shared" si="4"/>
        <v>0</v>
      </c>
    </row>
    <row r="511">
      <c r="A511" s="2">
        <f>(Sheet3!A511)</f>
        <v>55277</v>
      </c>
      <c r="B511" s="2">
        <f>(Sheet2!A511)</f>
        <v>58198</v>
      </c>
      <c r="C511" s="2">
        <f t="shared" si="1"/>
        <v>2921</v>
      </c>
      <c r="D511" s="2">
        <f t="shared" si="2"/>
        <v>2921</v>
      </c>
      <c r="F511" s="2">
        <f t="shared" si="3"/>
        <v>0</v>
      </c>
      <c r="G511" s="2">
        <f t="shared" si="4"/>
        <v>0</v>
      </c>
    </row>
    <row r="512">
      <c r="A512" s="2">
        <f>(Sheet3!A512)</f>
        <v>55314</v>
      </c>
      <c r="B512" s="2">
        <f>(Sheet2!A512)</f>
        <v>58213</v>
      </c>
      <c r="C512" s="2">
        <f t="shared" si="1"/>
        <v>2899</v>
      </c>
      <c r="D512" s="2">
        <f t="shared" si="2"/>
        <v>2899</v>
      </c>
      <c r="F512" s="2">
        <f t="shared" si="3"/>
        <v>0</v>
      </c>
      <c r="G512" s="2">
        <f t="shared" si="4"/>
        <v>0</v>
      </c>
    </row>
    <row r="513">
      <c r="A513" s="2">
        <f>(Sheet3!A513)</f>
        <v>55465</v>
      </c>
      <c r="B513" s="2">
        <f>(Sheet2!A513)</f>
        <v>58343</v>
      </c>
      <c r="C513" s="2">
        <f t="shared" si="1"/>
        <v>2878</v>
      </c>
      <c r="D513" s="2">
        <f t="shared" si="2"/>
        <v>2878</v>
      </c>
      <c r="F513" s="2">
        <f t="shared" si="3"/>
        <v>0</v>
      </c>
      <c r="G513" s="2">
        <f t="shared" si="4"/>
        <v>0</v>
      </c>
    </row>
    <row r="514">
      <c r="A514" s="2">
        <f>(Sheet3!A514)</f>
        <v>55534</v>
      </c>
      <c r="B514" s="2">
        <f>(Sheet2!A514)</f>
        <v>58590</v>
      </c>
      <c r="C514" s="2">
        <f t="shared" si="1"/>
        <v>3056</v>
      </c>
      <c r="D514" s="2">
        <f t="shared" si="2"/>
        <v>3056</v>
      </c>
      <c r="F514" s="2">
        <f t="shared" si="3"/>
        <v>0</v>
      </c>
      <c r="G514" s="2">
        <f t="shared" si="4"/>
        <v>0</v>
      </c>
    </row>
    <row r="515">
      <c r="A515" s="2">
        <f>(Sheet3!A515)</f>
        <v>55603</v>
      </c>
      <c r="B515" s="2">
        <f>(Sheet2!A515)</f>
        <v>58994</v>
      </c>
      <c r="C515" s="2">
        <f t="shared" si="1"/>
        <v>3391</v>
      </c>
      <c r="D515" s="2">
        <f t="shared" si="2"/>
        <v>3391</v>
      </c>
      <c r="F515" s="2">
        <f t="shared" si="3"/>
        <v>0</v>
      </c>
      <c r="G515" s="2">
        <f t="shared" si="4"/>
        <v>0</v>
      </c>
    </row>
    <row r="516">
      <c r="A516" s="2">
        <f>(Sheet3!A516)</f>
        <v>55618</v>
      </c>
      <c r="B516" s="2">
        <f>(Sheet2!A516)</f>
        <v>59242</v>
      </c>
      <c r="C516" s="2">
        <f t="shared" si="1"/>
        <v>3624</v>
      </c>
      <c r="D516" s="2">
        <f t="shared" si="2"/>
        <v>3624</v>
      </c>
      <c r="F516" s="2">
        <f t="shared" si="3"/>
        <v>0</v>
      </c>
      <c r="G516" s="2">
        <f t="shared" si="4"/>
        <v>0</v>
      </c>
    </row>
    <row r="517">
      <c r="A517" s="2">
        <f>(Sheet3!A517)</f>
        <v>55693</v>
      </c>
      <c r="B517" s="2">
        <f>(Sheet2!A517)</f>
        <v>59243</v>
      </c>
      <c r="C517" s="2">
        <f t="shared" si="1"/>
        <v>3550</v>
      </c>
      <c r="D517" s="2">
        <f t="shared" si="2"/>
        <v>3550</v>
      </c>
      <c r="F517" s="2">
        <f t="shared" si="3"/>
        <v>0</v>
      </c>
      <c r="G517" s="2">
        <f t="shared" si="4"/>
        <v>0</v>
      </c>
    </row>
    <row r="518">
      <c r="A518" s="2">
        <f>(Sheet3!A518)</f>
        <v>55831</v>
      </c>
      <c r="B518" s="2">
        <f>(Sheet2!A518)</f>
        <v>59346</v>
      </c>
      <c r="C518" s="2">
        <f t="shared" si="1"/>
        <v>3515</v>
      </c>
      <c r="D518" s="2">
        <f t="shared" si="2"/>
        <v>3515</v>
      </c>
      <c r="F518" s="2">
        <f t="shared" si="3"/>
        <v>0</v>
      </c>
      <c r="G518" s="2">
        <f t="shared" si="4"/>
        <v>0</v>
      </c>
    </row>
    <row r="519">
      <c r="A519" s="2">
        <f>(Sheet3!A519)</f>
        <v>55843</v>
      </c>
      <c r="B519" s="2">
        <f>(Sheet2!A519)</f>
        <v>59394</v>
      </c>
      <c r="C519" s="2">
        <f t="shared" si="1"/>
        <v>3551</v>
      </c>
      <c r="D519" s="2">
        <f t="shared" si="2"/>
        <v>3551</v>
      </c>
      <c r="F519" s="2">
        <f t="shared" si="3"/>
        <v>0</v>
      </c>
      <c r="G519" s="2">
        <f t="shared" si="4"/>
        <v>0</v>
      </c>
    </row>
    <row r="520">
      <c r="A520" s="2">
        <f>(Sheet3!A520)</f>
        <v>55846</v>
      </c>
      <c r="B520" s="2">
        <f>(Sheet2!A520)</f>
        <v>59518</v>
      </c>
      <c r="C520" s="2">
        <f t="shared" si="1"/>
        <v>3672</v>
      </c>
      <c r="D520" s="2">
        <f t="shared" si="2"/>
        <v>3672</v>
      </c>
      <c r="F520" s="2">
        <f t="shared" si="3"/>
        <v>0</v>
      </c>
      <c r="G520" s="2">
        <f t="shared" si="4"/>
        <v>0</v>
      </c>
    </row>
    <row r="521">
      <c r="A521" s="2">
        <f>(Sheet3!A521)</f>
        <v>55847</v>
      </c>
      <c r="B521" s="2">
        <f>(Sheet2!A521)</f>
        <v>59847</v>
      </c>
      <c r="C521" s="2">
        <f t="shared" si="1"/>
        <v>4000</v>
      </c>
      <c r="D521" s="2">
        <f t="shared" si="2"/>
        <v>4000</v>
      </c>
      <c r="F521" s="2">
        <f t="shared" si="3"/>
        <v>0</v>
      </c>
      <c r="G521" s="2">
        <f t="shared" si="4"/>
        <v>0</v>
      </c>
    </row>
    <row r="522">
      <c r="A522" s="2">
        <f>(Sheet3!A522)</f>
        <v>55973</v>
      </c>
      <c r="B522" s="2">
        <f>(Sheet2!A522)</f>
        <v>59892</v>
      </c>
      <c r="C522" s="2">
        <f t="shared" si="1"/>
        <v>3919</v>
      </c>
      <c r="D522" s="2">
        <f t="shared" si="2"/>
        <v>3919</v>
      </c>
      <c r="F522" s="2">
        <f t="shared" si="3"/>
        <v>0</v>
      </c>
      <c r="G522" s="2">
        <f t="shared" si="4"/>
        <v>0</v>
      </c>
    </row>
    <row r="523">
      <c r="A523" s="2">
        <f>(Sheet3!A523)</f>
        <v>55983</v>
      </c>
      <c r="B523" s="2">
        <f>(Sheet2!A523)</f>
        <v>59921</v>
      </c>
      <c r="C523" s="2">
        <f t="shared" si="1"/>
        <v>3938</v>
      </c>
      <c r="D523" s="2">
        <f t="shared" si="2"/>
        <v>3938</v>
      </c>
      <c r="F523" s="2">
        <f t="shared" si="3"/>
        <v>0</v>
      </c>
      <c r="G523" s="2">
        <f t="shared" si="4"/>
        <v>0</v>
      </c>
    </row>
    <row r="524">
      <c r="A524" s="2">
        <f>(Sheet3!A524)</f>
        <v>55992</v>
      </c>
      <c r="B524" s="2">
        <f>(Sheet2!A524)</f>
        <v>59921</v>
      </c>
      <c r="C524" s="2">
        <f t="shared" si="1"/>
        <v>3929</v>
      </c>
      <c r="D524" s="2">
        <f t="shared" si="2"/>
        <v>3929</v>
      </c>
      <c r="F524" s="2">
        <f t="shared" si="3"/>
        <v>0</v>
      </c>
      <c r="G524" s="2">
        <f t="shared" si="4"/>
        <v>0</v>
      </c>
    </row>
    <row r="525">
      <c r="A525" s="2">
        <f>(Sheet3!A525)</f>
        <v>56076</v>
      </c>
      <c r="B525" s="2">
        <f>(Sheet2!A525)</f>
        <v>59921</v>
      </c>
      <c r="C525" s="2">
        <f t="shared" si="1"/>
        <v>3845</v>
      </c>
      <c r="D525" s="2">
        <f t="shared" si="2"/>
        <v>3845</v>
      </c>
      <c r="F525" s="2">
        <f t="shared" si="3"/>
        <v>0</v>
      </c>
      <c r="G525" s="2">
        <f t="shared" si="4"/>
        <v>0</v>
      </c>
    </row>
    <row r="526">
      <c r="A526" s="2">
        <f>(Sheet3!A526)</f>
        <v>56279</v>
      </c>
      <c r="B526" s="2">
        <f>(Sheet2!A526)</f>
        <v>59921</v>
      </c>
      <c r="C526" s="2">
        <f t="shared" si="1"/>
        <v>3642</v>
      </c>
      <c r="D526" s="2">
        <f t="shared" si="2"/>
        <v>3642</v>
      </c>
      <c r="F526" s="2">
        <f t="shared" si="3"/>
        <v>0</v>
      </c>
      <c r="G526" s="2">
        <f t="shared" si="4"/>
        <v>0</v>
      </c>
    </row>
    <row r="527">
      <c r="A527" s="2">
        <f>(Sheet3!A527)</f>
        <v>56286</v>
      </c>
      <c r="B527" s="2">
        <f>(Sheet2!A527)</f>
        <v>59921</v>
      </c>
      <c r="C527" s="2">
        <f t="shared" si="1"/>
        <v>3635</v>
      </c>
      <c r="D527" s="2">
        <f t="shared" si="2"/>
        <v>3635</v>
      </c>
      <c r="F527" s="2">
        <f t="shared" si="3"/>
        <v>0</v>
      </c>
      <c r="G527" s="2">
        <f t="shared" si="4"/>
        <v>0</v>
      </c>
    </row>
    <row r="528">
      <c r="A528" s="2">
        <f>(Sheet3!A528)</f>
        <v>56421</v>
      </c>
      <c r="B528" s="2">
        <f>(Sheet2!A528)</f>
        <v>59921</v>
      </c>
      <c r="C528" s="2">
        <f t="shared" si="1"/>
        <v>3500</v>
      </c>
      <c r="D528" s="2">
        <f t="shared" si="2"/>
        <v>3500</v>
      </c>
      <c r="F528" s="2">
        <f t="shared" si="3"/>
        <v>0</v>
      </c>
      <c r="G528" s="2">
        <f t="shared" si="4"/>
        <v>0</v>
      </c>
    </row>
    <row r="529">
      <c r="A529" s="2">
        <f>(Sheet3!A529)</f>
        <v>56755</v>
      </c>
      <c r="B529" s="2">
        <f>(Sheet2!A529)</f>
        <v>59921</v>
      </c>
      <c r="C529" s="2">
        <f t="shared" si="1"/>
        <v>3166</v>
      </c>
      <c r="D529" s="2">
        <f t="shared" si="2"/>
        <v>3166</v>
      </c>
      <c r="F529" s="2">
        <f t="shared" si="3"/>
        <v>0</v>
      </c>
      <c r="G529" s="2">
        <f t="shared" si="4"/>
        <v>0</v>
      </c>
    </row>
    <row r="530">
      <c r="A530" s="2">
        <f>(Sheet3!A530)</f>
        <v>56782</v>
      </c>
      <c r="B530" s="2">
        <f>(Sheet2!A530)</f>
        <v>59921</v>
      </c>
      <c r="C530" s="2">
        <f t="shared" si="1"/>
        <v>3139</v>
      </c>
      <c r="D530" s="2">
        <f t="shared" si="2"/>
        <v>3139</v>
      </c>
      <c r="F530" s="2">
        <f t="shared" si="3"/>
        <v>0</v>
      </c>
      <c r="G530" s="2">
        <f t="shared" si="4"/>
        <v>0</v>
      </c>
    </row>
    <row r="531">
      <c r="A531" s="2">
        <f>(Sheet3!A531)</f>
        <v>56843</v>
      </c>
      <c r="B531" s="2">
        <f>(Sheet2!A531)</f>
        <v>59992</v>
      </c>
      <c r="C531" s="2">
        <f t="shared" si="1"/>
        <v>3149</v>
      </c>
      <c r="D531" s="2">
        <f t="shared" si="2"/>
        <v>3149</v>
      </c>
      <c r="F531" s="2">
        <f t="shared" si="3"/>
        <v>0</v>
      </c>
      <c r="G531" s="2">
        <f t="shared" si="4"/>
        <v>0</v>
      </c>
    </row>
    <row r="532">
      <c r="A532" s="2">
        <f>(Sheet3!A532)</f>
        <v>56865</v>
      </c>
      <c r="B532" s="2">
        <f>(Sheet2!A532)</f>
        <v>60048</v>
      </c>
      <c r="C532" s="2">
        <f t="shared" si="1"/>
        <v>3183</v>
      </c>
      <c r="D532" s="2">
        <f t="shared" si="2"/>
        <v>3183</v>
      </c>
      <c r="F532" s="2">
        <f t="shared" si="3"/>
        <v>0</v>
      </c>
      <c r="G532" s="2">
        <f t="shared" si="4"/>
        <v>0</v>
      </c>
    </row>
    <row r="533">
      <c r="A533" s="2">
        <f>(Sheet3!A533)</f>
        <v>56884</v>
      </c>
      <c r="B533" s="2">
        <f>(Sheet2!A533)</f>
        <v>60225</v>
      </c>
      <c r="C533" s="2">
        <f t="shared" si="1"/>
        <v>3341</v>
      </c>
      <c r="D533" s="2">
        <f t="shared" si="2"/>
        <v>3341</v>
      </c>
      <c r="F533" s="2">
        <f t="shared" si="3"/>
        <v>0</v>
      </c>
      <c r="G533" s="2">
        <f t="shared" si="4"/>
        <v>0</v>
      </c>
    </row>
    <row r="534">
      <c r="A534" s="2">
        <f>(Sheet3!A534)</f>
        <v>56890</v>
      </c>
      <c r="B534" s="2">
        <f>(Sheet2!A534)</f>
        <v>60496</v>
      </c>
      <c r="C534" s="2">
        <f t="shared" si="1"/>
        <v>3606</v>
      </c>
      <c r="D534" s="2">
        <f t="shared" si="2"/>
        <v>3606</v>
      </c>
      <c r="F534" s="2">
        <f t="shared" si="3"/>
        <v>0</v>
      </c>
      <c r="G534" s="2">
        <f t="shared" si="4"/>
        <v>0</v>
      </c>
    </row>
    <row r="535">
      <c r="A535" s="2">
        <f>(Sheet3!A535)</f>
        <v>56902</v>
      </c>
      <c r="B535" s="2">
        <f>(Sheet2!A535)</f>
        <v>60526</v>
      </c>
      <c r="C535" s="2">
        <f t="shared" si="1"/>
        <v>3624</v>
      </c>
      <c r="D535" s="2">
        <f t="shared" si="2"/>
        <v>3624</v>
      </c>
      <c r="F535" s="2">
        <f t="shared" si="3"/>
        <v>0</v>
      </c>
      <c r="G535" s="2">
        <f t="shared" si="4"/>
        <v>0</v>
      </c>
    </row>
    <row r="536">
      <c r="A536" s="2">
        <f>(Sheet3!A536)</f>
        <v>56970</v>
      </c>
      <c r="B536" s="2">
        <f>(Sheet2!A536)</f>
        <v>60585</v>
      </c>
      <c r="C536" s="2">
        <f t="shared" si="1"/>
        <v>3615</v>
      </c>
      <c r="D536" s="2">
        <f t="shared" si="2"/>
        <v>3615</v>
      </c>
      <c r="F536" s="2">
        <f t="shared" si="3"/>
        <v>0</v>
      </c>
      <c r="G536" s="2">
        <f t="shared" si="4"/>
        <v>0</v>
      </c>
    </row>
    <row r="537">
      <c r="A537" s="2">
        <f>(Sheet3!A537)</f>
        <v>56975</v>
      </c>
      <c r="B537" s="2">
        <f>(Sheet2!A537)</f>
        <v>60702</v>
      </c>
      <c r="C537" s="2">
        <f t="shared" si="1"/>
        <v>3727</v>
      </c>
      <c r="D537" s="2">
        <f t="shared" si="2"/>
        <v>3727</v>
      </c>
      <c r="F537" s="2">
        <f t="shared" si="3"/>
        <v>0</v>
      </c>
      <c r="G537" s="2">
        <f t="shared" si="4"/>
        <v>0</v>
      </c>
    </row>
    <row r="538">
      <c r="A538" s="2">
        <f>(Sheet3!A538)</f>
        <v>57063</v>
      </c>
      <c r="B538" s="2">
        <f>(Sheet2!A538)</f>
        <v>60848</v>
      </c>
      <c r="C538" s="2">
        <f t="shared" si="1"/>
        <v>3785</v>
      </c>
      <c r="D538" s="2">
        <f t="shared" si="2"/>
        <v>3785</v>
      </c>
      <c r="F538" s="2">
        <f t="shared" si="3"/>
        <v>0</v>
      </c>
      <c r="G538" s="2">
        <f t="shared" si="4"/>
        <v>0</v>
      </c>
    </row>
    <row r="539">
      <c r="A539" s="2">
        <f>(Sheet3!A539)</f>
        <v>57249</v>
      </c>
      <c r="B539" s="2">
        <f>(Sheet2!A539)</f>
        <v>60848</v>
      </c>
      <c r="C539" s="2">
        <f t="shared" si="1"/>
        <v>3599</v>
      </c>
      <c r="D539" s="2">
        <f t="shared" si="2"/>
        <v>3599</v>
      </c>
      <c r="F539" s="2">
        <f t="shared" si="3"/>
        <v>0</v>
      </c>
      <c r="G539" s="2">
        <f t="shared" si="4"/>
        <v>0</v>
      </c>
    </row>
    <row r="540">
      <c r="A540" s="2">
        <f>(Sheet3!A540)</f>
        <v>57260</v>
      </c>
      <c r="B540" s="2">
        <f>(Sheet2!A540)</f>
        <v>60848</v>
      </c>
      <c r="C540" s="2">
        <f t="shared" si="1"/>
        <v>3588</v>
      </c>
      <c r="D540" s="2">
        <f t="shared" si="2"/>
        <v>3588</v>
      </c>
      <c r="F540" s="2">
        <f t="shared" si="3"/>
        <v>0</v>
      </c>
      <c r="G540" s="2">
        <f t="shared" si="4"/>
        <v>0</v>
      </c>
    </row>
    <row r="541">
      <c r="A541" s="2">
        <f>(Sheet3!A541)</f>
        <v>57299</v>
      </c>
      <c r="B541" s="2">
        <f>(Sheet2!A541)</f>
        <v>60848</v>
      </c>
      <c r="C541" s="2">
        <f t="shared" si="1"/>
        <v>3549</v>
      </c>
      <c r="D541" s="2">
        <f t="shared" si="2"/>
        <v>3549</v>
      </c>
      <c r="F541" s="2">
        <f t="shared" si="3"/>
        <v>0</v>
      </c>
      <c r="G541" s="2">
        <f t="shared" si="4"/>
        <v>0</v>
      </c>
    </row>
    <row r="542">
      <c r="A542" s="2">
        <f>(Sheet3!A542)</f>
        <v>57374</v>
      </c>
      <c r="B542" s="2">
        <f>(Sheet2!A542)</f>
        <v>60848</v>
      </c>
      <c r="C542" s="2">
        <f t="shared" si="1"/>
        <v>3474</v>
      </c>
      <c r="D542" s="2">
        <f t="shared" si="2"/>
        <v>3474</v>
      </c>
      <c r="F542" s="2">
        <f t="shared" si="3"/>
        <v>0</v>
      </c>
      <c r="G542" s="2">
        <f t="shared" si="4"/>
        <v>0</v>
      </c>
    </row>
    <row r="543">
      <c r="A543" s="2">
        <f>(Sheet3!A543)</f>
        <v>57491</v>
      </c>
      <c r="B543" s="2">
        <f>(Sheet2!A543)</f>
        <v>60848</v>
      </c>
      <c r="C543" s="2">
        <f t="shared" si="1"/>
        <v>3357</v>
      </c>
      <c r="D543" s="2">
        <f t="shared" si="2"/>
        <v>3357</v>
      </c>
      <c r="F543" s="2">
        <f t="shared" si="3"/>
        <v>0</v>
      </c>
      <c r="G543" s="2">
        <f t="shared" si="4"/>
        <v>0</v>
      </c>
    </row>
    <row r="544">
      <c r="A544" s="2">
        <f>(Sheet3!A544)</f>
        <v>57703</v>
      </c>
      <c r="B544" s="2">
        <f>(Sheet2!A544)</f>
        <v>60848</v>
      </c>
      <c r="C544" s="2">
        <f t="shared" si="1"/>
        <v>3145</v>
      </c>
      <c r="D544" s="2">
        <f t="shared" si="2"/>
        <v>3145</v>
      </c>
      <c r="F544" s="2">
        <f t="shared" si="3"/>
        <v>0</v>
      </c>
      <c r="G544" s="2">
        <f t="shared" si="4"/>
        <v>0</v>
      </c>
    </row>
    <row r="545">
      <c r="A545" s="2">
        <f>(Sheet3!A545)</f>
        <v>57832</v>
      </c>
      <c r="B545" s="2">
        <f>(Sheet2!A545)</f>
        <v>60848</v>
      </c>
      <c r="C545" s="2">
        <f t="shared" si="1"/>
        <v>3016</v>
      </c>
      <c r="D545" s="2">
        <f t="shared" si="2"/>
        <v>3016</v>
      </c>
      <c r="F545" s="2">
        <f t="shared" si="3"/>
        <v>0</v>
      </c>
      <c r="G545" s="2">
        <f t="shared" si="4"/>
        <v>0</v>
      </c>
    </row>
    <row r="546">
      <c r="A546" s="2">
        <f>(Sheet3!A546)</f>
        <v>57938</v>
      </c>
      <c r="B546" s="2">
        <f>(Sheet2!A546)</f>
        <v>60848</v>
      </c>
      <c r="C546" s="2">
        <f t="shared" si="1"/>
        <v>2910</v>
      </c>
      <c r="D546" s="2">
        <f t="shared" si="2"/>
        <v>2910</v>
      </c>
      <c r="F546" s="2">
        <f t="shared" si="3"/>
        <v>0</v>
      </c>
      <c r="G546" s="2">
        <f t="shared" si="4"/>
        <v>0</v>
      </c>
    </row>
    <row r="547">
      <c r="A547" s="2">
        <f>(Sheet3!A547)</f>
        <v>58057</v>
      </c>
      <c r="B547" s="2">
        <f>(Sheet2!A547)</f>
        <v>60854</v>
      </c>
      <c r="C547" s="2">
        <f t="shared" si="1"/>
        <v>2797</v>
      </c>
      <c r="D547" s="2">
        <f t="shared" si="2"/>
        <v>2797</v>
      </c>
      <c r="F547" s="2">
        <f t="shared" si="3"/>
        <v>0</v>
      </c>
      <c r="G547" s="2">
        <f t="shared" si="4"/>
        <v>0</v>
      </c>
    </row>
    <row r="548">
      <c r="A548" s="2">
        <f>(Sheet3!A548)</f>
        <v>58149</v>
      </c>
      <c r="B548" s="2">
        <f>(Sheet2!A548)</f>
        <v>60854</v>
      </c>
      <c r="C548" s="2">
        <f t="shared" si="1"/>
        <v>2705</v>
      </c>
      <c r="D548" s="2">
        <f t="shared" si="2"/>
        <v>2705</v>
      </c>
      <c r="F548" s="2">
        <f t="shared" si="3"/>
        <v>0</v>
      </c>
      <c r="G548" s="2">
        <f t="shared" si="4"/>
        <v>0</v>
      </c>
    </row>
    <row r="549">
      <c r="A549" s="2">
        <f>(Sheet3!A549)</f>
        <v>58160</v>
      </c>
      <c r="B549" s="2">
        <f>(Sheet2!A549)</f>
        <v>60854</v>
      </c>
      <c r="C549" s="2">
        <f t="shared" si="1"/>
        <v>2694</v>
      </c>
      <c r="D549" s="2">
        <f t="shared" si="2"/>
        <v>2694</v>
      </c>
      <c r="F549" s="2">
        <f t="shared" si="3"/>
        <v>0</v>
      </c>
      <c r="G549" s="2">
        <f t="shared" si="4"/>
        <v>0</v>
      </c>
    </row>
    <row r="550">
      <c r="A550" s="2">
        <f>(Sheet3!A550)</f>
        <v>58391</v>
      </c>
      <c r="B550" s="2">
        <f>(Sheet2!A550)</f>
        <v>60854</v>
      </c>
      <c r="C550" s="2">
        <f t="shared" si="1"/>
        <v>2463</v>
      </c>
      <c r="D550" s="2">
        <f t="shared" si="2"/>
        <v>2463</v>
      </c>
      <c r="F550" s="2">
        <f t="shared" si="3"/>
        <v>0</v>
      </c>
      <c r="G550" s="2">
        <f t="shared" si="4"/>
        <v>0</v>
      </c>
    </row>
    <row r="551">
      <c r="A551" s="2">
        <f>(Sheet3!A551)</f>
        <v>58428</v>
      </c>
      <c r="B551" s="2">
        <f>(Sheet2!A551)</f>
        <v>60854</v>
      </c>
      <c r="C551" s="2">
        <f t="shared" si="1"/>
        <v>2426</v>
      </c>
      <c r="D551" s="2">
        <f t="shared" si="2"/>
        <v>2426</v>
      </c>
      <c r="F551" s="2">
        <f t="shared" si="3"/>
        <v>0</v>
      </c>
      <c r="G551" s="2">
        <f t="shared" si="4"/>
        <v>0</v>
      </c>
    </row>
    <row r="552">
      <c r="A552" s="2">
        <f>(Sheet3!A552)</f>
        <v>58439</v>
      </c>
      <c r="B552" s="2">
        <f>(Sheet2!A552)</f>
        <v>60991</v>
      </c>
      <c r="C552" s="2">
        <f t="shared" si="1"/>
        <v>2552</v>
      </c>
      <c r="D552" s="2">
        <f t="shared" si="2"/>
        <v>2552</v>
      </c>
      <c r="F552" s="2">
        <f t="shared" si="3"/>
        <v>0</v>
      </c>
      <c r="G552" s="2">
        <f t="shared" si="4"/>
        <v>0</v>
      </c>
    </row>
    <row r="553">
      <c r="A553" s="2">
        <f>(Sheet3!A553)</f>
        <v>58491</v>
      </c>
      <c r="B553" s="2">
        <f>(Sheet2!A553)</f>
        <v>61150</v>
      </c>
      <c r="C553" s="2">
        <f t="shared" si="1"/>
        <v>2659</v>
      </c>
      <c r="D553" s="2">
        <f t="shared" si="2"/>
        <v>2659</v>
      </c>
      <c r="F553" s="2">
        <f t="shared" si="3"/>
        <v>0</v>
      </c>
      <c r="G553" s="2">
        <f t="shared" si="4"/>
        <v>0</v>
      </c>
    </row>
    <row r="554">
      <c r="A554" s="2">
        <f>(Sheet3!A554)</f>
        <v>58526</v>
      </c>
      <c r="B554" s="2">
        <f>(Sheet2!A554)</f>
        <v>61450</v>
      </c>
      <c r="C554" s="2">
        <f t="shared" si="1"/>
        <v>2924</v>
      </c>
      <c r="D554" s="2">
        <f t="shared" si="2"/>
        <v>2924</v>
      </c>
      <c r="F554" s="2">
        <f t="shared" si="3"/>
        <v>0</v>
      </c>
      <c r="G554" s="2">
        <f t="shared" si="4"/>
        <v>0</v>
      </c>
    </row>
    <row r="555">
      <c r="A555" s="2">
        <f>(Sheet3!A555)</f>
        <v>58580</v>
      </c>
      <c r="B555" s="2">
        <f>(Sheet2!A555)</f>
        <v>61502</v>
      </c>
      <c r="C555" s="2">
        <f t="shared" si="1"/>
        <v>2922</v>
      </c>
      <c r="D555" s="2">
        <f t="shared" si="2"/>
        <v>2922</v>
      </c>
      <c r="F555" s="2">
        <f t="shared" si="3"/>
        <v>0</v>
      </c>
      <c r="G555" s="2">
        <f t="shared" si="4"/>
        <v>0</v>
      </c>
    </row>
    <row r="556">
      <c r="A556" s="2">
        <f>(Sheet3!A556)</f>
        <v>58583</v>
      </c>
      <c r="B556" s="2">
        <f>(Sheet2!A556)</f>
        <v>61556</v>
      </c>
      <c r="C556" s="2">
        <f t="shared" si="1"/>
        <v>2973</v>
      </c>
      <c r="D556" s="2">
        <f t="shared" si="2"/>
        <v>2973</v>
      </c>
      <c r="F556" s="2">
        <f t="shared" si="3"/>
        <v>0</v>
      </c>
      <c r="G556" s="2">
        <f t="shared" si="4"/>
        <v>0</v>
      </c>
    </row>
    <row r="557">
      <c r="A557" s="2">
        <f>(Sheet3!A557)</f>
        <v>58699</v>
      </c>
      <c r="B557" s="2">
        <f>(Sheet2!A557)</f>
        <v>61796</v>
      </c>
      <c r="C557" s="2">
        <f t="shared" si="1"/>
        <v>3097</v>
      </c>
      <c r="D557" s="2">
        <f t="shared" si="2"/>
        <v>3097</v>
      </c>
      <c r="F557" s="2">
        <f t="shared" si="3"/>
        <v>0</v>
      </c>
      <c r="G557" s="2">
        <f t="shared" si="4"/>
        <v>0</v>
      </c>
    </row>
    <row r="558">
      <c r="A558" s="2">
        <f>(Sheet3!A558)</f>
        <v>58720</v>
      </c>
      <c r="B558" s="2">
        <f>(Sheet2!A558)</f>
        <v>61844</v>
      </c>
      <c r="C558" s="2">
        <f t="shared" si="1"/>
        <v>3124</v>
      </c>
      <c r="D558" s="2">
        <f t="shared" si="2"/>
        <v>3124</v>
      </c>
      <c r="F558" s="2">
        <f t="shared" si="3"/>
        <v>0</v>
      </c>
      <c r="G558" s="2">
        <f t="shared" si="4"/>
        <v>0</v>
      </c>
    </row>
    <row r="559">
      <c r="A559" s="2">
        <f>(Sheet3!A559)</f>
        <v>58760</v>
      </c>
      <c r="B559" s="2">
        <f>(Sheet2!A559)</f>
        <v>62239</v>
      </c>
      <c r="C559" s="2">
        <f t="shared" si="1"/>
        <v>3479</v>
      </c>
      <c r="D559" s="2">
        <f t="shared" si="2"/>
        <v>3479</v>
      </c>
      <c r="F559" s="2">
        <f t="shared" si="3"/>
        <v>0</v>
      </c>
      <c r="G559" s="2">
        <f t="shared" si="4"/>
        <v>0</v>
      </c>
    </row>
    <row r="560">
      <c r="A560" s="2">
        <f>(Sheet3!A560)</f>
        <v>58862</v>
      </c>
      <c r="B560" s="2">
        <f>(Sheet2!A560)</f>
        <v>62305</v>
      </c>
      <c r="C560" s="2">
        <f t="shared" si="1"/>
        <v>3443</v>
      </c>
      <c r="D560" s="2">
        <f t="shared" si="2"/>
        <v>3443</v>
      </c>
      <c r="F560" s="2">
        <f t="shared" si="3"/>
        <v>0</v>
      </c>
      <c r="G560" s="2">
        <f t="shared" si="4"/>
        <v>0</v>
      </c>
    </row>
    <row r="561">
      <c r="A561" s="2">
        <f>(Sheet3!A561)</f>
        <v>59004</v>
      </c>
      <c r="B561" s="2">
        <f>(Sheet2!A561)</f>
        <v>62365</v>
      </c>
      <c r="C561" s="2">
        <f t="shared" si="1"/>
        <v>3361</v>
      </c>
      <c r="D561" s="2">
        <f t="shared" si="2"/>
        <v>3361</v>
      </c>
      <c r="F561" s="2">
        <f t="shared" si="3"/>
        <v>0</v>
      </c>
      <c r="G561" s="2">
        <f t="shared" si="4"/>
        <v>0</v>
      </c>
    </row>
    <row r="562">
      <c r="A562" s="2">
        <f>(Sheet3!A562)</f>
        <v>59241</v>
      </c>
      <c r="B562" s="2">
        <f>(Sheet2!A562)</f>
        <v>62595</v>
      </c>
      <c r="C562" s="2">
        <f t="shared" si="1"/>
        <v>3354</v>
      </c>
      <c r="D562" s="2">
        <f t="shared" si="2"/>
        <v>3354</v>
      </c>
      <c r="F562" s="2">
        <f t="shared" si="3"/>
        <v>0</v>
      </c>
      <c r="G562" s="2">
        <f t="shared" si="4"/>
        <v>0</v>
      </c>
    </row>
    <row r="563">
      <c r="A563" s="2">
        <f>(Sheet3!A563)</f>
        <v>59389</v>
      </c>
      <c r="B563" s="2">
        <f>(Sheet2!A563)</f>
        <v>62768</v>
      </c>
      <c r="C563" s="2">
        <f t="shared" si="1"/>
        <v>3379</v>
      </c>
      <c r="D563" s="2">
        <f t="shared" si="2"/>
        <v>3379</v>
      </c>
      <c r="F563" s="2">
        <f t="shared" si="3"/>
        <v>0</v>
      </c>
      <c r="G563" s="2">
        <f t="shared" si="4"/>
        <v>0</v>
      </c>
    </row>
    <row r="564">
      <c r="A564" s="2">
        <f>(Sheet3!A564)</f>
        <v>59395</v>
      </c>
      <c r="B564" s="2">
        <f>(Sheet2!A564)</f>
        <v>62795</v>
      </c>
      <c r="C564" s="2">
        <f t="shared" si="1"/>
        <v>3400</v>
      </c>
      <c r="D564" s="2">
        <f t="shared" si="2"/>
        <v>3400</v>
      </c>
      <c r="F564" s="2">
        <f t="shared" si="3"/>
        <v>0</v>
      </c>
      <c r="G564" s="2">
        <f t="shared" si="4"/>
        <v>0</v>
      </c>
    </row>
    <row r="565">
      <c r="A565" s="2">
        <f>(Sheet3!A565)</f>
        <v>59401</v>
      </c>
      <c r="B565" s="2">
        <f>(Sheet2!A565)</f>
        <v>62808</v>
      </c>
      <c r="C565" s="2">
        <f t="shared" si="1"/>
        <v>3407</v>
      </c>
      <c r="D565" s="2">
        <f t="shared" si="2"/>
        <v>3407</v>
      </c>
      <c r="F565" s="2">
        <f t="shared" si="3"/>
        <v>0</v>
      </c>
      <c r="G565" s="2">
        <f t="shared" si="4"/>
        <v>0</v>
      </c>
    </row>
    <row r="566">
      <c r="A566" s="2">
        <f>(Sheet3!A566)</f>
        <v>59415</v>
      </c>
      <c r="B566" s="2">
        <f>(Sheet2!A566)</f>
        <v>62922</v>
      </c>
      <c r="C566" s="2">
        <f t="shared" si="1"/>
        <v>3507</v>
      </c>
      <c r="D566" s="2">
        <f t="shared" si="2"/>
        <v>3507</v>
      </c>
      <c r="F566" s="2">
        <f t="shared" si="3"/>
        <v>0</v>
      </c>
      <c r="G566" s="2">
        <f t="shared" si="4"/>
        <v>0</v>
      </c>
    </row>
    <row r="567">
      <c r="A567" s="2">
        <f>(Sheet3!A567)</f>
        <v>59662</v>
      </c>
      <c r="B567" s="2">
        <f>(Sheet2!A567)</f>
        <v>63244</v>
      </c>
      <c r="C567" s="2">
        <f t="shared" si="1"/>
        <v>3582</v>
      </c>
      <c r="D567" s="2">
        <f t="shared" si="2"/>
        <v>3582</v>
      </c>
      <c r="F567" s="2">
        <f t="shared" si="3"/>
        <v>0</v>
      </c>
      <c r="G567" s="2">
        <f t="shared" si="4"/>
        <v>0</v>
      </c>
    </row>
    <row r="568">
      <c r="A568" s="2">
        <f>(Sheet3!A568)</f>
        <v>59674</v>
      </c>
      <c r="B568" s="2">
        <f>(Sheet2!A568)</f>
        <v>63254</v>
      </c>
      <c r="C568" s="2">
        <f t="shared" si="1"/>
        <v>3580</v>
      </c>
      <c r="D568" s="2">
        <f t="shared" si="2"/>
        <v>3580</v>
      </c>
      <c r="F568" s="2">
        <f t="shared" si="3"/>
        <v>0</v>
      </c>
      <c r="G568" s="2">
        <f t="shared" si="4"/>
        <v>0</v>
      </c>
    </row>
    <row r="569">
      <c r="A569" s="2">
        <f>(Sheet3!A569)</f>
        <v>59765</v>
      </c>
      <c r="B569" s="2">
        <f>(Sheet2!A569)</f>
        <v>63367</v>
      </c>
      <c r="C569" s="2">
        <f t="shared" si="1"/>
        <v>3602</v>
      </c>
      <c r="D569" s="2">
        <f t="shared" si="2"/>
        <v>3602</v>
      </c>
      <c r="F569" s="2">
        <f t="shared" si="3"/>
        <v>0</v>
      </c>
      <c r="G569" s="2">
        <f t="shared" si="4"/>
        <v>0</v>
      </c>
    </row>
    <row r="570">
      <c r="A570" s="2">
        <f>(Sheet3!A570)</f>
        <v>59806</v>
      </c>
      <c r="B570" s="2">
        <f>(Sheet2!A570)</f>
        <v>63630</v>
      </c>
      <c r="C570" s="2">
        <f t="shared" si="1"/>
        <v>3824</v>
      </c>
      <c r="D570" s="2">
        <f t="shared" si="2"/>
        <v>3824</v>
      </c>
      <c r="F570" s="2">
        <f t="shared" si="3"/>
        <v>0</v>
      </c>
      <c r="G570" s="2">
        <f t="shared" si="4"/>
        <v>0</v>
      </c>
    </row>
    <row r="571">
      <c r="A571" s="2">
        <f>(Sheet3!A571)</f>
        <v>59882</v>
      </c>
      <c r="B571" s="2">
        <f>(Sheet2!A571)</f>
        <v>63696</v>
      </c>
      <c r="C571" s="2">
        <f t="shared" si="1"/>
        <v>3814</v>
      </c>
      <c r="D571" s="2">
        <f t="shared" si="2"/>
        <v>3814</v>
      </c>
      <c r="F571" s="2">
        <f t="shared" si="3"/>
        <v>0</v>
      </c>
      <c r="G571" s="2">
        <f t="shared" si="4"/>
        <v>0</v>
      </c>
    </row>
    <row r="572">
      <c r="A572" s="2">
        <f>(Sheet3!A572)</f>
        <v>59921</v>
      </c>
      <c r="B572" s="2">
        <f>(Sheet2!A572)</f>
        <v>63849</v>
      </c>
      <c r="C572" s="2">
        <f t="shared" si="1"/>
        <v>3928</v>
      </c>
      <c r="D572" s="2">
        <f t="shared" si="2"/>
        <v>3928</v>
      </c>
      <c r="F572" s="2">
        <f t="shared" si="3"/>
        <v>8</v>
      </c>
      <c r="G572" s="2">
        <f t="shared" si="4"/>
        <v>479368</v>
      </c>
    </row>
    <row r="573">
      <c r="A573" s="2">
        <f>(Sheet3!A573)</f>
        <v>59959</v>
      </c>
      <c r="B573" s="2">
        <f>(Sheet2!A573)</f>
        <v>64129</v>
      </c>
      <c r="C573" s="2">
        <f t="shared" si="1"/>
        <v>4170</v>
      </c>
      <c r="D573" s="2">
        <f t="shared" si="2"/>
        <v>4170</v>
      </c>
      <c r="F573" s="2">
        <f t="shared" si="3"/>
        <v>0</v>
      </c>
      <c r="G573" s="2">
        <f t="shared" si="4"/>
        <v>0</v>
      </c>
    </row>
    <row r="574">
      <c r="A574" s="2">
        <f>(Sheet3!A574)</f>
        <v>59993</v>
      </c>
      <c r="B574" s="2">
        <f>(Sheet2!A574)</f>
        <v>64137</v>
      </c>
      <c r="C574" s="2">
        <f t="shared" si="1"/>
        <v>4144</v>
      </c>
      <c r="D574" s="2">
        <f t="shared" si="2"/>
        <v>4144</v>
      </c>
      <c r="F574" s="2">
        <f t="shared" si="3"/>
        <v>0</v>
      </c>
      <c r="G574" s="2">
        <f t="shared" si="4"/>
        <v>0</v>
      </c>
    </row>
    <row r="575">
      <c r="A575" s="2">
        <f>(Sheet3!A575)</f>
        <v>60082</v>
      </c>
      <c r="B575" s="2">
        <f>(Sheet2!A575)</f>
        <v>64144</v>
      </c>
      <c r="C575" s="2">
        <f t="shared" si="1"/>
        <v>4062</v>
      </c>
      <c r="D575" s="2">
        <f t="shared" si="2"/>
        <v>4062</v>
      </c>
      <c r="F575" s="2">
        <f t="shared" si="3"/>
        <v>0</v>
      </c>
      <c r="G575" s="2">
        <f t="shared" si="4"/>
        <v>0</v>
      </c>
    </row>
    <row r="576">
      <c r="A576" s="2">
        <f>(Sheet3!A576)</f>
        <v>60271</v>
      </c>
      <c r="B576" s="2">
        <f>(Sheet2!A576)</f>
        <v>64599</v>
      </c>
      <c r="C576" s="2">
        <f t="shared" si="1"/>
        <v>4328</v>
      </c>
      <c r="D576" s="2">
        <f t="shared" si="2"/>
        <v>4328</v>
      </c>
      <c r="F576" s="2">
        <f t="shared" si="3"/>
        <v>0</v>
      </c>
      <c r="G576" s="2">
        <f t="shared" si="4"/>
        <v>0</v>
      </c>
    </row>
    <row r="577">
      <c r="A577" s="2">
        <f>(Sheet3!A577)</f>
        <v>60391</v>
      </c>
      <c r="B577" s="2">
        <f>(Sheet2!A577)</f>
        <v>64724</v>
      </c>
      <c r="C577" s="2">
        <f t="shared" si="1"/>
        <v>4333</v>
      </c>
      <c r="D577" s="2">
        <f t="shared" si="2"/>
        <v>4333</v>
      </c>
      <c r="F577" s="2">
        <f t="shared" si="3"/>
        <v>0</v>
      </c>
      <c r="G577" s="2">
        <f t="shared" si="4"/>
        <v>0</v>
      </c>
    </row>
    <row r="578">
      <c r="A578" s="2">
        <f>(Sheet3!A578)</f>
        <v>60517</v>
      </c>
      <c r="B578" s="2">
        <f>(Sheet2!A578)</f>
        <v>64836</v>
      </c>
      <c r="C578" s="2">
        <f t="shared" si="1"/>
        <v>4319</v>
      </c>
      <c r="D578" s="2">
        <f t="shared" si="2"/>
        <v>4319</v>
      </c>
      <c r="F578" s="2">
        <f t="shared" si="3"/>
        <v>0</v>
      </c>
      <c r="G578" s="2">
        <f t="shared" si="4"/>
        <v>0</v>
      </c>
    </row>
    <row r="579">
      <c r="A579" s="2">
        <f>(Sheet3!A579)</f>
        <v>60541</v>
      </c>
      <c r="B579" s="2">
        <f>(Sheet2!A579)</f>
        <v>64836</v>
      </c>
      <c r="C579" s="2">
        <f t="shared" si="1"/>
        <v>4295</v>
      </c>
      <c r="D579" s="2">
        <f t="shared" si="2"/>
        <v>4295</v>
      </c>
      <c r="F579" s="2">
        <f t="shared" si="3"/>
        <v>0</v>
      </c>
      <c r="G579" s="2">
        <f t="shared" si="4"/>
        <v>0</v>
      </c>
    </row>
    <row r="580">
      <c r="A580" s="2">
        <f>(Sheet3!A580)</f>
        <v>60848</v>
      </c>
      <c r="B580" s="2">
        <f>(Sheet2!A580)</f>
        <v>64836</v>
      </c>
      <c r="C580" s="2">
        <f t="shared" si="1"/>
        <v>3988</v>
      </c>
      <c r="D580" s="2">
        <f t="shared" si="2"/>
        <v>3988</v>
      </c>
      <c r="F580" s="2">
        <f t="shared" si="3"/>
        <v>9</v>
      </c>
      <c r="G580" s="2">
        <f t="shared" si="4"/>
        <v>547632</v>
      </c>
    </row>
    <row r="581">
      <c r="A581" s="2">
        <f>(Sheet3!A581)</f>
        <v>60854</v>
      </c>
      <c r="B581" s="2">
        <f>(Sheet2!A581)</f>
        <v>64836</v>
      </c>
      <c r="C581" s="2">
        <f t="shared" si="1"/>
        <v>3982</v>
      </c>
      <c r="D581" s="2">
        <f t="shared" si="2"/>
        <v>3982</v>
      </c>
      <c r="F581" s="2">
        <f t="shared" si="3"/>
        <v>5</v>
      </c>
      <c r="G581" s="2">
        <f t="shared" si="4"/>
        <v>304270</v>
      </c>
    </row>
    <row r="582">
      <c r="A582" s="2">
        <f>(Sheet3!A582)</f>
        <v>60939</v>
      </c>
      <c r="B582" s="2">
        <f>(Sheet2!A582)</f>
        <v>64836</v>
      </c>
      <c r="C582" s="2">
        <f t="shared" si="1"/>
        <v>3897</v>
      </c>
      <c r="D582" s="2">
        <f t="shared" si="2"/>
        <v>3897</v>
      </c>
      <c r="F582" s="2">
        <f t="shared" si="3"/>
        <v>0</v>
      </c>
      <c r="G582" s="2">
        <f t="shared" si="4"/>
        <v>0</v>
      </c>
    </row>
    <row r="583">
      <c r="A583" s="2">
        <f>(Sheet3!A583)</f>
        <v>60997</v>
      </c>
      <c r="B583" s="2">
        <f>(Sheet2!A583)</f>
        <v>64836</v>
      </c>
      <c r="C583" s="2">
        <f t="shared" si="1"/>
        <v>3839</v>
      </c>
      <c r="D583" s="2">
        <f t="shared" si="2"/>
        <v>3839</v>
      </c>
      <c r="F583" s="2">
        <f t="shared" si="3"/>
        <v>0</v>
      </c>
      <c r="G583" s="2">
        <f t="shared" si="4"/>
        <v>0</v>
      </c>
    </row>
    <row r="584">
      <c r="A584" s="2">
        <f>(Sheet3!A584)</f>
        <v>61028</v>
      </c>
      <c r="B584" s="2">
        <f>(Sheet2!A584)</f>
        <v>64836</v>
      </c>
      <c r="C584" s="2">
        <f t="shared" si="1"/>
        <v>3808</v>
      </c>
      <c r="D584" s="2">
        <f t="shared" si="2"/>
        <v>3808</v>
      </c>
      <c r="F584" s="2">
        <f t="shared" si="3"/>
        <v>0</v>
      </c>
      <c r="G584" s="2">
        <f t="shared" si="4"/>
        <v>0</v>
      </c>
    </row>
    <row r="585">
      <c r="A585" s="2">
        <f>(Sheet3!A585)</f>
        <v>61032</v>
      </c>
      <c r="B585" s="2">
        <f>(Sheet2!A585)</f>
        <v>64836</v>
      </c>
      <c r="C585" s="2">
        <f t="shared" si="1"/>
        <v>3804</v>
      </c>
      <c r="D585" s="2">
        <f t="shared" si="2"/>
        <v>3804</v>
      </c>
      <c r="F585" s="2">
        <f t="shared" si="3"/>
        <v>0</v>
      </c>
      <c r="G585" s="2">
        <f t="shared" si="4"/>
        <v>0</v>
      </c>
    </row>
    <row r="586">
      <c r="A586" s="2">
        <f>(Sheet3!A586)</f>
        <v>61228</v>
      </c>
      <c r="B586" s="2">
        <f>(Sheet2!A586)</f>
        <v>64836</v>
      </c>
      <c r="C586" s="2">
        <f t="shared" si="1"/>
        <v>3608</v>
      </c>
      <c r="D586" s="2">
        <f t="shared" si="2"/>
        <v>3608</v>
      </c>
      <c r="F586" s="2">
        <f t="shared" si="3"/>
        <v>0</v>
      </c>
      <c r="G586" s="2">
        <f t="shared" si="4"/>
        <v>0</v>
      </c>
    </row>
    <row r="587">
      <c r="A587" s="2">
        <f>(Sheet3!A587)</f>
        <v>61280</v>
      </c>
      <c r="B587" s="2">
        <f>(Sheet2!A587)</f>
        <v>64836</v>
      </c>
      <c r="C587" s="2">
        <f t="shared" si="1"/>
        <v>3556</v>
      </c>
      <c r="D587" s="2">
        <f t="shared" si="2"/>
        <v>3556</v>
      </c>
      <c r="F587" s="2">
        <f t="shared" si="3"/>
        <v>0</v>
      </c>
      <c r="G587" s="2">
        <f t="shared" si="4"/>
        <v>0</v>
      </c>
    </row>
    <row r="588">
      <c r="A588" s="2">
        <f>(Sheet3!A588)</f>
        <v>61348</v>
      </c>
      <c r="B588" s="2">
        <f>(Sheet2!A588)</f>
        <v>64836</v>
      </c>
      <c r="C588" s="2">
        <f t="shared" si="1"/>
        <v>3488</v>
      </c>
      <c r="D588" s="2">
        <f t="shared" si="2"/>
        <v>3488</v>
      </c>
      <c r="F588" s="2">
        <f t="shared" si="3"/>
        <v>0</v>
      </c>
      <c r="G588" s="2">
        <f t="shared" si="4"/>
        <v>0</v>
      </c>
    </row>
    <row r="589">
      <c r="A589" s="2">
        <f>(Sheet3!A589)</f>
        <v>61413</v>
      </c>
      <c r="B589" s="2">
        <f>(Sheet2!A589)</f>
        <v>64836</v>
      </c>
      <c r="C589" s="2">
        <f t="shared" si="1"/>
        <v>3423</v>
      </c>
      <c r="D589" s="2">
        <f t="shared" si="2"/>
        <v>3423</v>
      </c>
      <c r="F589" s="2">
        <f t="shared" si="3"/>
        <v>0</v>
      </c>
      <c r="G589" s="2">
        <f t="shared" si="4"/>
        <v>0</v>
      </c>
    </row>
    <row r="590">
      <c r="A590" s="2">
        <f>(Sheet3!A590)</f>
        <v>61522</v>
      </c>
      <c r="B590" s="2">
        <f>(Sheet2!A590)</f>
        <v>64836</v>
      </c>
      <c r="C590" s="2">
        <f t="shared" si="1"/>
        <v>3314</v>
      </c>
      <c r="D590" s="2">
        <f t="shared" si="2"/>
        <v>3314</v>
      </c>
      <c r="F590" s="2">
        <f t="shared" si="3"/>
        <v>0</v>
      </c>
      <c r="G590" s="2">
        <f t="shared" si="4"/>
        <v>0</v>
      </c>
    </row>
    <row r="591">
      <c r="A591" s="2">
        <f>(Sheet3!A591)</f>
        <v>61686</v>
      </c>
      <c r="B591" s="2">
        <f>(Sheet2!A591)</f>
        <v>64836</v>
      </c>
      <c r="C591" s="2">
        <f t="shared" si="1"/>
        <v>3150</v>
      </c>
      <c r="D591" s="2">
        <f t="shared" si="2"/>
        <v>3150</v>
      </c>
      <c r="F591" s="2">
        <f t="shared" si="3"/>
        <v>0</v>
      </c>
      <c r="G591" s="2">
        <f t="shared" si="4"/>
        <v>0</v>
      </c>
    </row>
    <row r="592">
      <c r="A592" s="2">
        <f>(Sheet3!A592)</f>
        <v>61697</v>
      </c>
      <c r="B592" s="2">
        <f>(Sheet2!A592)</f>
        <v>64836</v>
      </c>
      <c r="C592" s="2">
        <f t="shared" si="1"/>
        <v>3139</v>
      </c>
      <c r="D592" s="2">
        <f t="shared" si="2"/>
        <v>3139</v>
      </c>
      <c r="F592" s="2">
        <f t="shared" si="3"/>
        <v>0</v>
      </c>
      <c r="G592" s="2">
        <f t="shared" si="4"/>
        <v>0</v>
      </c>
    </row>
    <row r="593">
      <c r="A593" s="2">
        <f>(Sheet3!A593)</f>
        <v>61768</v>
      </c>
      <c r="B593" s="2">
        <f>(Sheet2!A593)</f>
        <v>64896</v>
      </c>
      <c r="C593" s="2">
        <f t="shared" si="1"/>
        <v>3128</v>
      </c>
      <c r="D593" s="2">
        <f t="shared" si="2"/>
        <v>3128</v>
      </c>
      <c r="F593" s="2">
        <f t="shared" si="3"/>
        <v>0</v>
      </c>
      <c r="G593" s="2">
        <f t="shared" si="4"/>
        <v>0</v>
      </c>
    </row>
    <row r="594">
      <c r="A594" s="2">
        <f>(Sheet3!A594)</f>
        <v>61775</v>
      </c>
      <c r="B594" s="2">
        <f>(Sheet2!A594)</f>
        <v>64963</v>
      </c>
      <c r="C594" s="2">
        <f t="shared" si="1"/>
        <v>3188</v>
      </c>
      <c r="D594" s="2">
        <f t="shared" si="2"/>
        <v>3188</v>
      </c>
      <c r="F594" s="2">
        <f t="shared" si="3"/>
        <v>0</v>
      </c>
      <c r="G594" s="2">
        <f t="shared" si="4"/>
        <v>0</v>
      </c>
    </row>
    <row r="595">
      <c r="A595" s="2">
        <f>(Sheet3!A595)</f>
        <v>61811</v>
      </c>
      <c r="B595" s="2">
        <f>(Sheet2!A595)</f>
        <v>64971</v>
      </c>
      <c r="C595" s="2">
        <f t="shared" si="1"/>
        <v>3160</v>
      </c>
      <c r="D595" s="2">
        <f t="shared" si="2"/>
        <v>3160</v>
      </c>
      <c r="F595" s="2">
        <f t="shared" si="3"/>
        <v>0</v>
      </c>
      <c r="G595" s="2">
        <f t="shared" si="4"/>
        <v>0</v>
      </c>
    </row>
    <row r="596">
      <c r="A596" s="2">
        <f>(Sheet3!A596)</f>
        <v>61814</v>
      </c>
      <c r="B596" s="2">
        <f>(Sheet2!A596)</f>
        <v>64992</v>
      </c>
      <c r="C596" s="2">
        <f t="shared" si="1"/>
        <v>3178</v>
      </c>
      <c r="D596" s="2">
        <f t="shared" si="2"/>
        <v>3178</v>
      </c>
      <c r="F596" s="2">
        <f t="shared" si="3"/>
        <v>0</v>
      </c>
      <c r="G596" s="2">
        <f t="shared" si="4"/>
        <v>0</v>
      </c>
    </row>
    <row r="597">
      <c r="A597" s="2">
        <f>(Sheet3!A597)</f>
        <v>61980</v>
      </c>
      <c r="B597" s="2">
        <f>(Sheet2!A597)</f>
        <v>65110</v>
      </c>
      <c r="C597" s="2">
        <f t="shared" si="1"/>
        <v>3130</v>
      </c>
      <c r="D597" s="2">
        <f t="shared" si="2"/>
        <v>3130</v>
      </c>
      <c r="F597" s="2">
        <f t="shared" si="3"/>
        <v>0</v>
      </c>
      <c r="G597" s="2">
        <f t="shared" si="4"/>
        <v>0</v>
      </c>
    </row>
    <row r="598">
      <c r="A598" s="2">
        <f>(Sheet3!A598)</f>
        <v>61998</v>
      </c>
      <c r="B598" s="2">
        <f>(Sheet2!A598)</f>
        <v>65117</v>
      </c>
      <c r="C598" s="2">
        <f t="shared" si="1"/>
        <v>3119</v>
      </c>
      <c r="D598" s="2">
        <f t="shared" si="2"/>
        <v>3119</v>
      </c>
      <c r="F598" s="2">
        <f t="shared" si="3"/>
        <v>0</v>
      </c>
      <c r="G598" s="2">
        <f t="shared" si="4"/>
        <v>0</v>
      </c>
    </row>
    <row r="599">
      <c r="A599" s="2">
        <f>(Sheet3!A599)</f>
        <v>62192</v>
      </c>
      <c r="B599" s="2">
        <f>(Sheet2!A599)</f>
        <v>65255</v>
      </c>
      <c r="C599" s="2">
        <f t="shared" si="1"/>
        <v>3063</v>
      </c>
      <c r="D599" s="2">
        <f t="shared" si="2"/>
        <v>3063</v>
      </c>
      <c r="F599" s="2">
        <f t="shared" si="3"/>
        <v>0</v>
      </c>
      <c r="G599" s="2">
        <f t="shared" si="4"/>
        <v>0</v>
      </c>
    </row>
    <row r="600">
      <c r="A600" s="2">
        <f>(Sheet3!A600)</f>
        <v>62207</v>
      </c>
      <c r="B600" s="2">
        <f>(Sheet2!A600)</f>
        <v>65255</v>
      </c>
      <c r="C600" s="2">
        <f t="shared" si="1"/>
        <v>3048</v>
      </c>
      <c r="D600" s="2">
        <f t="shared" si="2"/>
        <v>3048</v>
      </c>
      <c r="F600" s="2">
        <f t="shared" si="3"/>
        <v>0</v>
      </c>
      <c r="G600" s="2">
        <f t="shared" si="4"/>
        <v>0</v>
      </c>
    </row>
    <row r="601">
      <c r="A601" s="2">
        <f>(Sheet3!A601)</f>
        <v>62253</v>
      </c>
      <c r="B601" s="2">
        <f>(Sheet2!A601)</f>
        <v>65255</v>
      </c>
      <c r="C601" s="2">
        <f t="shared" si="1"/>
        <v>3002</v>
      </c>
      <c r="D601" s="2">
        <f t="shared" si="2"/>
        <v>3002</v>
      </c>
      <c r="F601" s="2">
        <f t="shared" si="3"/>
        <v>0</v>
      </c>
      <c r="G601" s="2">
        <f t="shared" si="4"/>
        <v>0</v>
      </c>
    </row>
    <row r="602">
      <c r="A602" s="2">
        <f>(Sheet3!A602)</f>
        <v>62456</v>
      </c>
      <c r="B602" s="2">
        <f>(Sheet2!A602)</f>
        <v>65255</v>
      </c>
      <c r="C602" s="2">
        <f t="shared" si="1"/>
        <v>2799</v>
      </c>
      <c r="D602" s="2">
        <f t="shared" si="2"/>
        <v>2799</v>
      </c>
      <c r="F602" s="2">
        <f t="shared" si="3"/>
        <v>0</v>
      </c>
      <c r="G602" s="2">
        <f t="shared" si="4"/>
        <v>0</v>
      </c>
    </row>
    <row r="603">
      <c r="A603" s="2">
        <f>(Sheet3!A603)</f>
        <v>62524</v>
      </c>
      <c r="B603" s="2">
        <f>(Sheet2!A603)</f>
        <v>65255</v>
      </c>
      <c r="C603" s="2">
        <f t="shared" si="1"/>
        <v>2731</v>
      </c>
      <c r="D603" s="2">
        <f t="shared" si="2"/>
        <v>2731</v>
      </c>
      <c r="F603" s="2">
        <f t="shared" si="3"/>
        <v>0</v>
      </c>
      <c r="G603" s="2">
        <f t="shared" si="4"/>
        <v>0</v>
      </c>
    </row>
    <row r="604">
      <c r="A604" s="2">
        <f>(Sheet3!A604)</f>
        <v>62624</v>
      </c>
      <c r="B604" s="2">
        <f>(Sheet2!A604)</f>
        <v>65255</v>
      </c>
      <c r="C604" s="2">
        <f t="shared" si="1"/>
        <v>2631</v>
      </c>
      <c r="D604" s="2">
        <f t="shared" si="2"/>
        <v>2631</v>
      </c>
      <c r="F604" s="2">
        <f t="shared" si="3"/>
        <v>0</v>
      </c>
      <c r="G604" s="2">
        <f t="shared" si="4"/>
        <v>0</v>
      </c>
    </row>
    <row r="605">
      <c r="A605" s="2">
        <f>(Sheet3!A605)</f>
        <v>62688</v>
      </c>
      <c r="B605" s="2">
        <f>(Sheet2!A605)</f>
        <v>65255</v>
      </c>
      <c r="C605" s="2">
        <f t="shared" si="1"/>
        <v>2567</v>
      </c>
      <c r="D605" s="2">
        <f t="shared" si="2"/>
        <v>2567</v>
      </c>
      <c r="F605" s="2">
        <f t="shared" si="3"/>
        <v>0</v>
      </c>
      <c r="G605" s="2">
        <f t="shared" si="4"/>
        <v>0</v>
      </c>
    </row>
    <row r="606">
      <c r="A606" s="2">
        <f>(Sheet3!A606)</f>
        <v>62709</v>
      </c>
      <c r="B606" s="2">
        <f>(Sheet2!A606)</f>
        <v>65255</v>
      </c>
      <c r="C606" s="2">
        <f t="shared" si="1"/>
        <v>2546</v>
      </c>
      <c r="D606" s="2">
        <f t="shared" si="2"/>
        <v>2546</v>
      </c>
      <c r="F606" s="2">
        <f t="shared" si="3"/>
        <v>0</v>
      </c>
      <c r="G606" s="2">
        <f t="shared" si="4"/>
        <v>0</v>
      </c>
    </row>
    <row r="607">
      <c r="A607" s="2">
        <f>(Sheet3!A607)</f>
        <v>62772</v>
      </c>
      <c r="B607" s="2">
        <f>(Sheet2!A607)</f>
        <v>65255</v>
      </c>
      <c r="C607" s="2">
        <f t="shared" si="1"/>
        <v>2483</v>
      </c>
      <c r="D607" s="2">
        <f t="shared" si="2"/>
        <v>2483</v>
      </c>
      <c r="F607" s="2">
        <f t="shared" si="3"/>
        <v>0</v>
      </c>
      <c r="G607" s="2">
        <f t="shared" si="4"/>
        <v>0</v>
      </c>
    </row>
    <row r="608">
      <c r="A608" s="2">
        <f>(Sheet3!A608)</f>
        <v>63067</v>
      </c>
      <c r="B608" s="2">
        <f>(Sheet2!A608)</f>
        <v>65255</v>
      </c>
      <c r="C608" s="2">
        <f t="shared" si="1"/>
        <v>2188</v>
      </c>
      <c r="D608" s="2">
        <f t="shared" si="2"/>
        <v>2188</v>
      </c>
      <c r="F608" s="2">
        <f t="shared" si="3"/>
        <v>0</v>
      </c>
      <c r="G608" s="2">
        <f t="shared" si="4"/>
        <v>0</v>
      </c>
    </row>
    <row r="609">
      <c r="A609" s="2">
        <f>(Sheet3!A609)</f>
        <v>63092</v>
      </c>
      <c r="B609" s="2">
        <f>(Sheet2!A609)</f>
        <v>65255</v>
      </c>
      <c r="C609" s="2">
        <f t="shared" si="1"/>
        <v>2163</v>
      </c>
      <c r="D609" s="2">
        <f t="shared" si="2"/>
        <v>2163</v>
      </c>
      <c r="F609" s="2">
        <f t="shared" si="3"/>
        <v>0</v>
      </c>
      <c r="G609" s="2">
        <f t="shared" si="4"/>
        <v>0</v>
      </c>
    </row>
    <row r="610">
      <c r="A610" s="2">
        <f>(Sheet3!A610)</f>
        <v>63193</v>
      </c>
      <c r="B610" s="2">
        <f>(Sheet2!A610)</f>
        <v>65255</v>
      </c>
      <c r="C610" s="2">
        <f t="shared" si="1"/>
        <v>2062</v>
      </c>
      <c r="D610" s="2">
        <f t="shared" si="2"/>
        <v>2062</v>
      </c>
      <c r="F610" s="2">
        <f t="shared" si="3"/>
        <v>0</v>
      </c>
      <c r="G610" s="2">
        <f t="shared" si="4"/>
        <v>0</v>
      </c>
    </row>
    <row r="611">
      <c r="A611" s="2">
        <f>(Sheet3!A611)</f>
        <v>63392</v>
      </c>
      <c r="B611" s="2">
        <f>(Sheet2!A611)</f>
        <v>65255</v>
      </c>
      <c r="C611" s="2">
        <f t="shared" si="1"/>
        <v>1863</v>
      </c>
      <c r="D611" s="2">
        <f t="shared" si="2"/>
        <v>1863</v>
      </c>
      <c r="F611" s="2">
        <f t="shared" si="3"/>
        <v>0</v>
      </c>
      <c r="G611" s="2">
        <f t="shared" si="4"/>
        <v>0</v>
      </c>
    </row>
    <row r="612">
      <c r="A612" s="2">
        <f>(Sheet3!A612)</f>
        <v>63395</v>
      </c>
      <c r="B612" s="2">
        <f>(Sheet2!A612)</f>
        <v>65255</v>
      </c>
      <c r="C612" s="2">
        <f t="shared" si="1"/>
        <v>1860</v>
      </c>
      <c r="D612" s="2">
        <f t="shared" si="2"/>
        <v>1860</v>
      </c>
      <c r="F612" s="2">
        <f t="shared" si="3"/>
        <v>0</v>
      </c>
      <c r="G612" s="2">
        <f t="shared" si="4"/>
        <v>0</v>
      </c>
    </row>
    <row r="613">
      <c r="A613" s="2">
        <f>(Sheet3!A613)</f>
        <v>63399</v>
      </c>
      <c r="B613" s="2">
        <f>(Sheet2!A613)</f>
        <v>65645</v>
      </c>
      <c r="C613" s="2">
        <f t="shared" si="1"/>
        <v>2246</v>
      </c>
      <c r="D613" s="2">
        <f t="shared" si="2"/>
        <v>2246</v>
      </c>
      <c r="F613" s="2">
        <f t="shared" si="3"/>
        <v>0</v>
      </c>
      <c r="G613" s="2">
        <f t="shared" si="4"/>
        <v>0</v>
      </c>
    </row>
    <row r="614">
      <c r="A614" s="2">
        <f>(Sheet3!A614)</f>
        <v>63419</v>
      </c>
      <c r="B614" s="2">
        <f>(Sheet2!A614)</f>
        <v>65866</v>
      </c>
      <c r="C614" s="2">
        <f t="shared" si="1"/>
        <v>2447</v>
      </c>
      <c r="D614" s="2">
        <f t="shared" si="2"/>
        <v>2447</v>
      </c>
      <c r="F614" s="2">
        <f t="shared" si="3"/>
        <v>0</v>
      </c>
      <c r="G614" s="2">
        <f t="shared" si="4"/>
        <v>0</v>
      </c>
    </row>
    <row r="615">
      <c r="A615" s="2">
        <f>(Sheet3!A615)</f>
        <v>63430</v>
      </c>
      <c r="B615" s="2">
        <f>(Sheet2!A615)</f>
        <v>66024</v>
      </c>
      <c r="C615" s="2">
        <f t="shared" si="1"/>
        <v>2594</v>
      </c>
      <c r="D615" s="2">
        <f t="shared" si="2"/>
        <v>2594</v>
      </c>
      <c r="F615" s="2">
        <f t="shared" si="3"/>
        <v>0</v>
      </c>
      <c r="G615" s="2">
        <f t="shared" si="4"/>
        <v>0</v>
      </c>
    </row>
    <row r="616">
      <c r="A616" s="2">
        <f>(Sheet3!A616)</f>
        <v>63471</v>
      </c>
      <c r="B616" s="2">
        <f>(Sheet2!A616)</f>
        <v>66100</v>
      </c>
      <c r="C616" s="2">
        <f t="shared" si="1"/>
        <v>2629</v>
      </c>
      <c r="D616" s="2">
        <f t="shared" si="2"/>
        <v>2629</v>
      </c>
      <c r="F616" s="2">
        <f t="shared" si="3"/>
        <v>0</v>
      </c>
      <c r="G616" s="2">
        <f t="shared" si="4"/>
        <v>0</v>
      </c>
    </row>
    <row r="617">
      <c r="A617" s="2">
        <f>(Sheet3!A617)</f>
        <v>63583</v>
      </c>
      <c r="B617" s="2">
        <f>(Sheet2!A617)</f>
        <v>66508</v>
      </c>
      <c r="C617" s="2">
        <f t="shared" si="1"/>
        <v>2925</v>
      </c>
      <c r="D617" s="2">
        <f t="shared" si="2"/>
        <v>2925</v>
      </c>
      <c r="F617" s="2">
        <f t="shared" si="3"/>
        <v>0</v>
      </c>
      <c r="G617" s="2">
        <f t="shared" si="4"/>
        <v>0</v>
      </c>
    </row>
    <row r="618">
      <c r="A618" s="2">
        <f>(Sheet3!A618)</f>
        <v>63672</v>
      </c>
      <c r="B618" s="2">
        <f>(Sheet2!A618)</f>
        <v>67053</v>
      </c>
      <c r="C618" s="2">
        <f t="shared" si="1"/>
        <v>3381</v>
      </c>
      <c r="D618" s="2">
        <f t="shared" si="2"/>
        <v>3381</v>
      </c>
      <c r="F618" s="2">
        <f t="shared" si="3"/>
        <v>0</v>
      </c>
      <c r="G618" s="2">
        <f t="shared" si="4"/>
        <v>0</v>
      </c>
    </row>
    <row r="619">
      <c r="A619" s="2">
        <f>(Sheet3!A619)</f>
        <v>63731</v>
      </c>
      <c r="B619" s="2">
        <f>(Sheet2!A619)</f>
        <v>67491</v>
      </c>
      <c r="C619" s="2">
        <f t="shared" si="1"/>
        <v>3760</v>
      </c>
      <c r="D619" s="2">
        <f t="shared" si="2"/>
        <v>3760</v>
      </c>
      <c r="F619" s="2">
        <f t="shared" si="3"/>
        <v>0</v>
      </c>
      <c r="G619" s="2">
        <f t="shared" si="4"/>
        <v>0</v>
      </c>
    </row>
    <row r="620">
      <c r="A620" s="2">
        <f>(Sheet3!A620)</f>
        <v>63746</v>
      </c>
      <c r="B620" s="2">
        <f>(Sheet2!A620)</f>
        <v>67563</v>
      </c>
      <c r="C620" s="2">
        <f t="shared" si="1"/>
        <v>3817</v>
      </c>
      <c r="D620" s="2">
        <f t="shared" si="2"/>
        <v>3817</v>
      </c>
      <c r="F620" s="2">
        <f t="shared" si="3"/>
        <v>0</v>
      </c>
      <c r="G620" s="2">
        <f t="shared" si="4"/>
        <v>0</v>
      </c>
    </row>
    <row r="621">
      <c r="A621" s="2">
        <f>(Sheet3!A621)</f>
        <v>63980</v>
      </c>
      <c r="B621" s="2">
        <f>(Sheet2!A621)</f>
        <v>67583</v>
      </c>
      <c r="C621" s="2">
        <f t="shared" si="1"/>
        <v>3603</v>
      </c>
      <c r="D621" s="2">
        <f t="shared" si="2"/>
        <v>3603</v>
      </c>
      <c r="F621" s="2">
        <f t="shared" si="3"/>
        <v>0</v>
      </c>
      <c r="G621" s="2">
        <f t="shared" si="4"/>
        <v>0</v>
      </c>
    </row>
    <row r="622">
      <c r="A622" s="2">
        <f>(Sheet3!A622)</f>
        <v>64010</v>
      </c>
      <c r="B622" s="2">
        <f>(Sheet2!A622)</f>
        <v>67801</v>
      </c>
      <c r="C622" s="2">
        <f t="shared" si="1"/>
        <v>3791</v>
      </c>
      <c r="D622" s="2">
        <f t="shared" si="2"/>
        <v>3791</v>
      </c>
      <c r="F622" s="2">
        <f t="shared" si="3"/>
        <v>0</v>
      </c>
      <c r="G622" s="2">
        <f t="shared" si="4"/>
        <v>0</v>
      </c>
    </row>
    <row r="623">
      <c r="A623" s="2">
        <f>(Sheet3!A623)</f>
        <v>64073</v>
      </c>
      <c r="B623" s="2">
        <f>(Sheet2!A623)</f>
        <v>67830</v>
      </c>
      <c r="C623" s="2">
        <f t="shared" si="1"/>
        <v>3757</v>
      </c>
      <c r="D623" s="2">
        <f t="shared" si="2"/>
        <v>3757</v>
      </c>
      <c r="F623" s="2">
        <f t="shared" si="3"/>
        <v>0</v>
      </c>
      <c r="G623" s="2">
        <f t="shared" si="4"/>
        <v>0</v>
      </c>
    </row>
    <row r="624">
      <c r="A624" s="2">
        <f>(Sheet3!A624)</f>
        <v>64422</v>
      </c>
      <c r="B624" s="2">
        <f>(Sheet2!A624)</f>
        <v>68032</v>
      </c>
      <c r="C624" s="2">
        <f t="shared" si="1"/>
        <v>3610</v>
      </c>
      <c r="D624" s="2">
        <f t="shared" si="2"/>
        <v>3610</v>
      </c>
      <c r="F624" s="2">
        <f t="shared" si="3"/>
        <v>0</v>
      </c>
      <c r="G624" s="2">
        <f t="shared" si="4"/>
        <v>0</v>
      </c>
    </row>
    <row r="625">
      <c r="A625" s="2">
        <f>(Sheet3!A625)</f>
        <v>64554</v>
      </c>
      <c r="B625" s="2">
        <f>(Sheet2!A625)</f>
        <v>68123</v>
      </c>
      <c r="C625" s="2">
        <f t="shared" si="1"/>
        <v>3569</v>
      </c>
      <c r="D625" s="2">
        <f t="shared" si="2"/>
        <v>3569</v>
      </c>
      <c r="F625" s="2">
        <f t="shared" si="3"/>
        <v>0</v>
      </c>
      <c r="G625" s="2">
        <f t="shared" si="4"/>
        <v>0</v>
      </c>
    </row>
    <row r="626">
      <c r="A626" s="2">
        <f>(Sheet3!A626)</f>
        <v>64698</v>
      </c>
      <c r="B626" s="2">
        <f>(Sheet2!A626)</f>
        <v>68244</v>
      </c>
      <c r="C626" s="2">
        <f t="shared" si="1"/>
        <v>3546</v>
      </c>
      <c r="D626" s="2">
        <f t="shared" si="2"/>
        <v>3546</v>
      </c>
      <c r="F626" s="2">
        <f t="shared" si="3"/>
        <v>0</v>
      </c>
      <c r="G626" s="2">
        <f t="shared" si="4"/>
        <v>0</v>
      </c>
    </row>
    <row r="627">
      <c r="A627" s="2">
        <f>(Sheet3!A627)</f>
        <v>64836</v>
      </c>
      <c r="B627" s="2">
        <f>(Sheet2!A627)</f>
        <v>68285</v>
      </c>
      <c r="C627" s="2">
        <f t="shared" si="1"/>
        <v>3449</v>
      </c>
      <c r="D627" s="2">
        <f t="shared" si="2"/>
        <v>3449</v>
      </c>
      <c r="F627" s="2">
        <f t="shared" si="3"/>
        <v>15</v>
      </c>
      <c r="G627" s="2">
        <f t="shared" si="4"/>
        <v>972540</v>
      </c>
    </row>
    <row r="628">
      <c r="A628" s="2">
        <f>(Sheet3!A628)</f>
        <v>64842</v>
      </c>
      <c r="B628" s="2">
        <f>(Sheet2!A628)</f>
        <v>68373</v>
      </c>
      <c r="C628" s="2">
        <f t="shared" si="1"/>
        <v>3531</v>
      </c>
      <c r="D628" s="2">
        <f t="shared" si="2"/>
        <v>3531</v>
      </c>
      <c r="F628" s="2">
        <f t="shared" si="3"/>
        <v>0</v>
      </c>
      <c r="G628" s="2">
        <f t="shared" si="4"/>
        <v>0</v>
      </c>
    </row>
    <row r="629">
      <c r="A629" s="2">
        <f>(Sheet3!A629)</f>
        <v>64997</v>
      </c>
      <c r="B629" s="2">
        <f>(Sheet2!A629)</f>
        <v>68759</v>
      </c>
      <c r="C629" s="2">
        <f t="shared" si="1"/>
        <v>3762</v>
      </c>
      <c r="D629" s="2">
        <f t="shared" si="2"/>
        <v>3762</v>
      </c>
      <c r="F629" s="2">
        <f t="shared" si="3"/>
        <v>0</v>
      </c>
      <c r="G629" s="2">
        <f t="shared" si="4"/>
        <v>0</v>
      </c>
    </row>
    <row r="630">
      <c r="A630" s="2">
        <f>(Sheet3!A630)</f>
        <v>64998</v>
      </c>
      <c r="B630" s="2">
        <f>(Sheet2!A630)</f>
        <v>68967</v>
      </c>
      <c r="C630" s="2">
        <f t="shared" si="1"/>
        <v>3969</v>
      </c>
      <c r="D630" s="2">
        <f t="shared" si="2"/>
        <v>3969</v>
      </c>
      <c r="F630" s="2">
        <f t="shared" si="3"/>
        <v>0</v>
      </c>
      <c r="G630" s="2">
        <f t="shared" si="4"/>
        <v>0</v>
      </c>
    </row>
    <row r="631">
      <c r="A631" s="2">
        <f>(Sheet3!A631)</f>
        <v>65014</v>
      </c>
      <c r="B631" s="2">
        <f>(Sheet2!A631)</f>
        <v>68981</v>
      </c>
      <c r="C631" s="2">
        <f t="shared" si="1"/>
        <v>3967</v>
      </c>
      <c r="D631" s="2">
        <f t="shared" si="2"/>
        <v>3967</v>
      </c>
      <c r="F631" s="2">
        <f t="shared" si="3"/>
        <v>0</v>
      </c>
      <c r="G631" s="2">
        <f t="shared" si="4"/>
        <v>0</v>
      </c>
    </row>
    <row r="632">
      <c r="A632" s="2">
        <f>(Sheet3!A632)</f>
        <v>65056</v>
      </c>
      <c r="B632" s="2">
        <f>(Sheet2!A632)</f>
        <v>69030</v>
      </c>
      <c r="C632" s="2">
        <f t="shared" si="1"/>
        <v>3974</v>
      </c>
      <c r="D632" s="2">
        <f t="shared" si="2"/>
        <v>3974</v>
      </c>
      <c r="F632" s="2">
        <f t="shared" si="3"/>
        <v>0</v>
      </c>
      <c r="G632" s="2">
        <f t="shared" si="4"/>
        <v>0</v>
      </c>
    </row>
    <row r="633">
      <c r="A633" s="2">
        <f>(Sheet3!A633)</f>
        <v>65057</v>
      </c>
      <c r="B633" s="2">
        <f>(Sheet2!A633)</f>
        <v>69071</v>
      </c>
      <c r="C633" s="2">
        <f t="shared" si="1"/>
        <v>4014</v>
      </c>
      <c r="D633" s="2">
        <f t="shared" si="2"/>
        <v>4014</v>
      </c>
      <c r="F633" s="2">
        <f t="shared" si="3"/>
        <v>0</v>
      </c>
      <c r="G633" s="2">
        <f t="shared" si="4"/>
        <v>0</v>
      </c>
    </row>
    <row r="634">
      <c r="A634" s="2">
        <f>(Sheet3!A634)</f>
        <v>65118</v>
      </c>
      <c r="B634" s="2">
        <f>(Sheet2!A634)</f>
        <v>69071</v>
      </c>
      <c r="C634" s="2">
        <f t="shared" si="1"/>
        <v>3953</v>
      </c>
      <c r="D634" s="2">
        <f t="shared" si="2"/>
        <v>3953</v>
      </c>
      <c r="F634" s="2">
        <f t="shared" si="3"/>
        <v>0</v>
      </c>
      <c r="G634" s="2">
        <f t="shared" si="4"/>
        <v>0</v>
      </c>
    </row>
    <row r="635">
      <c r="A635" s="2">
        <f>(Sheet3!A635)</f>
        <v>65255</v>
      </c>
      <c r="B635" s="2">
        <f>(Sheet2!A635)</f>
        <v>69071</v>
      </c>
      <c r="C635" s="2">
        <f t="shared" si="1"/>
        <v>3816</v>
      </c>
      <c r="D635" s="2">
        <f t="shared" si="2"/>
        <v>3816</v>
      </c>
      <c r="F635" s="2">
        <f t="shared" si="3"/>
        <v>14</v>
      </c>
      <c r="G635" s="2">
        <f t="shared" si="4"/>
        <v>913570</v>
      </c>
    </row>
    <row r="636">
      <c r="A636" s="2">
        <f>(Sheet3!A636)</f>
        <v>65261</v>
      </c>
      <c r="B636" s="2">
        <f>(Sheet2!A636)</f>
        <v>69071</v>
      </c>
      <c r="C636" s="2">
        <f t="shared" si="1"/>
        <v>3810</v>
      </c>
      <c r="D636" s="2">
        <f t="shared" si="2"/>
        <v>3810</v>
      </c>
      <c r="F636" s="2">
        <f t="shared" si="3"/>
        <v>0</v>
      </c>
      <c r="G636" s="2">
        <f t="shared" si="4"/>
        <v>0</v>
      </c>
    </row>
    <row r="637">
      <c r="A637" s="2">
        <f>(Sheet3!A637)</f>
        <v>65316</v>
      </c>
      <c r="B637" s="2">
        <f>(Sheet2!A637)</f>
        <v>69071</v>
      </c>
      <c r="C637" s="2">
        <f t="shared" si="1"/>
        <v>3755</v>
      </c>
      <c r="D637" s="2">
        <f t="shared" si="2"/>
        <v>3755</v>
      </c>
      <c r="F637" s="2">
        <f t="shared" si="3"/>
        <v>0</v>
      </c>
      <c r="G637" s="2">
        <f t="shared" si="4"/>
        <v>0</v>
      </c>
    </row>
    <row r="638">
      <c r="A638" s="2">
        <f>(Sheet3!A638)</f>
        <v>65421</v>
      </c>
      <c r="B638" s="2">
        <f>(Sheet2!A638)</f>
        <v>69071</v>
      </c>
      <c r="C638" s="2">
        <f t="shared" si="1"/>
        <v>3650</v>
      </c>
      <c r="D638" s="2">
        <f t="shared" si="2"/>
        <v>3650</v>
      </c>
      <c r="F638" s="2">
        <f t="shared" si="3"/>
        <v>0</v>
      </c>
      <c r="G638" s="2">
        <f t="shared" si="4"/>
        <v>0</v>
      </c>
    </row>
    <row r="639">
      <c r="A639" s="2">
        <f>(Sheet3!A639)</f>
        <v>65459</v>
      </c>
      <c r="B639" s="2">
        <f>(Sheet2!A639)</f>
        <v>69180</v>
      </c>
      <c r="C639" s="2">
        <f t="shared" si="1"/>
        <v>3721</v>
      </c>
      <c r="D639" s="2">
        <f t="shared" si="2"/>
        <v>3721</v>
      </c>
      <c r="F639" s="2">
        <f t="shared" si="3"/>
        <v>0</v>
      </c>
      <c r="G639" s="2">
        <f t="shared" si="4"/>
        <v>0</v>
      </c>
    </row>
    <row r="640">
      <c r="A640" s="2">
        <f>(Sheet3!A640)</f>
        <v>65598</v>
      </c>
      <c r="B640" s="2">
        <f>(Sheet2!A640)</f>
        <v>69263</v>
      </c>
      <c r="C640" s="2">
        <f t="shared" si="1"/>
        <v>3665</v>
      </c>
      <c r="D640" s="2">
        <f t="shared" si="2"/>
        <v>3665</v>
      </c>
      <c r="F640" s="2">
        <f t="shared" si="3"/>
        <v>0</v>
      </c>
      <c r="G640" s="2">
        <f t="shared" si="4"/>
        <v>0</v>
      </c>
    </row>
    <row r="641">
      <c r="A641" s="2">
        <f>(Sheet3!A641)</f>
        <v>65608</v>
      </c>
      <c r="B641" s="2">
        <f>(Sheet2!A641)</f>
        <v>69435</v>
      </c>
      <c r="C641" s="2">
        <f t="shared" si="1"/>
        <v>3827</v>
      </c>
      <c r="D641" s="2">
        <f t="shared" si="2"/>
        <v>3827</v>
      </c>
      <c r="F641" s="2">
        <f t="shared" si="3"/>
        <v>0</v>
      </c>
      <c r="G641" s="2">
        <f t="shared" si="4"/>
        <v>0</v>
      </c>
    </row>
    <row r="642">
      <c r="A642" s="2">
        <f>(Sheet3!A642)</f>
        <v>65624</v>
      </c>
      <c r="B642" s="2">
        <f>(Sheet2!A642)</f>
        <v>69521</v>
      </c>
      <c r="C642" s="2">
        <f t="shared" si="1"/>
        <v>3897</v>
      </c>
      <c r="D642" s="2">
        <f t="shared" si="2"/>
        <v>3897</v>
      </c>
      <c r="F642" s="2">
        <f t="shared" si="3"/>
        <v>0</v>
      </c>
      <c r="G642" s="2">
        <f t="shared" si="4"/>
        <v>0</v>
      </c>
    </row>
    <row r="643">
      <c r="A643" s="2">
        <f>(Sheet3!A643)</f>
        <v>65626</v>
      </c>
      <c r="B643" s="2">
        <f>(Sheet2!A643)</f>
        <v>69764</v>
      </c>
      <c r="C643" s="2">
        <f t="shared" si="1"/>
        <v>4138</v>
      </c>
      <c r="D643" s="2">
        <f t="shared" si="2"/>
        <v>4138</v>
      </c>
      <c r="F643" s="2">
        <f t="shared" si="3"/>
        <v>0</v>
      </c>
      <c r="G643" s="2">
        <f t="shared" si="4"/>
        <v>0</v>
      </c>
    </row>
    <row r="644">
      <c r="A644" s="2">
        <f>(Sheet3!A644)</f>
        <v>65885</v>
      </c>
      <c r="B644" s="2">
        <f>(Sheet2!A644)</f>
        <v>69791</v>
      </c>
      <c r="C644" s="2">
        <f t="shared" si="1"/>
        <v>3906</v>
      </c>
      <c r="D644" s="2">
        <f t="shared" si="2"/>
        <v>3906</v>
      </c>
      <c r="F644" s="2">
        <f t="shared" si="3"/>
        <v>0</v>
      </c>
      <c r="G644" s="2">
        <f t="shared" si="4"/>
        <v>0</v>
      </c>
    </row>
    <row r="645">
      <c r="A645" s="2">
        <f>(Sheet3!A645)</f>
        <v>65919</v>
      </c>
      <c r="B645" s="2">
        <f>(Sheet2!A645)</f>
        <v>69829</v>
      </c>
      <c r="C645" s="2">
        <f t="shared" si="1"/>
        <v>3910</v>
      </c>
      <c r="D645" s="2">
        <f t="shared" si="2"/>
        <v>3910</v>
      </c>
      <c r="F645" s="2">
        <f t="shared" si="3"/>
        <v>0</v>
      </c>
      <c r="G645" s="2">
        <f t="shared" si="4"/>
        <v>0</v>
      </c>
    </row>
    <row r="646">
      <c r="A646" s="2">
        <f>(Sheet3!A646)</f>
        <v>65978</v>
      </c>
      <c r="B646" s="2">
        <f>(Sheet2!A646)</f>
        <v>69833</v>
      </c>
      <c r="C646" s="2">
        <f t="shared" si="1"/>
        <v>3855</v>
      </c>
      <c r="D646" s="2">
        <f t="shared" si="2"/>
        <v>3855</v>
      </c>
      <c r="F646" s="2">
        <f t="shared" si="3"/>
        <v>0</v>
      </c>
      <c r="G646" s="2">
        <f t="shared" si="4"/>
        <v>0</v>
      </c>
    </row>
    <row r="647">
      <c r="A647" s="2">
        <f>(Sheet3!A647)</f>
        <v>66014</v>
      </c>
      <c r="B647" s="2">
        <f>(Sheet2!A647)</f>
        <v>69926</v>
      </c>
      <c r="C647" s="2">
        <f t="shared" si="1"/>
        <v>3912</v>
      </c>
      <c r="D647" s="2">
        <f t="shared" si="2"/>
        <v>3912</v>
      </c>
      <c r="F647" s="2">
        <f t="shared" si="3"/>
        <v>0</v>
      </c>
      <c r="G647" s="2">
        <f t="shared" si="4"/>
        <v>0</v>
      </c>
    </row>
    <row r="648">
      <c r="A648" s="2">
        <f>(Sheet3!A648)</f>
        <v>66042</v>
      </c>
      <c r="B648" s="2">
        <f>(Sheet2!A648)</f>
        <v>69943</v>
      </c>
      <c r="C648" s="2">
        <f t="shared" si="1"/>
        <v>3901</v>
      </c>
      <c r="D648" s="2">
        <f t="shared" si="2"/>
        <v>3901</v>
      </c>
      <c r="F648" s="2">
        <f t="shared" si="3"/>
        <v>0</v>
      </c>
      <c r="G648" s="2">
        <f t="shared" si="4"/>
        <v>0</v>
      </c>
    </row>
    <row r="649">
      <c r="A649" s="2">
        <f>(Sheet3!A649)</f>
        <v>66184</v>
      </c>
      <c r="B649" s="2">
        <f>(Sheet2!A649)</f>
        <v>70034</v>
      </c>
      <c r="C649" s="2">
        <f t="shared" si="1"/>
        <v>3850</v>
      </c>
      <c r="D649" s="2">
        <f t="shared" si="2"/>
        <v>3850</v>
      </c>
      <c r="F649" s="2">
        <f t="shared" si="3"/>
        <v>0</v>
      </c>
      <c r="G649" s="2">
        <f t="shared" si="4"/>
        <v>0</v>
      </c>
    </row>
    <row r="650">
      <c r="A650" s="2">
        <f>(Sheet3!A650)</f>
        <v>66201</v>
      </c>
      <c r="B650" s="2">
        <f>(Sheet2!A650)</f>
        <v>70068</v>
      </c>
      <c r="C650" s="2">
        <f t="shared" si="1"/>
        <v>3867</v>
      </c>
      <c r="D650" s="2">
        <f t="shared" si="2"/>
        <v>3867</v>
      </c>
      <c r="F650" s="2">
        <f t="shared" si="3"/>
        <v>0</v>
      </c>
      <c r="G650" s="2">
        <f t="shared" si="4"/>
        <v>0</v>
      </c>
    </row>
    <row r="651">
      <c r="A651" s="2">
        <f>(Sheet3!A651)</f>
        <v>66426</v>
      </c>
      <c r="B651" s="2">
        <f>(Sheet2!A651)</f>
        <v>70247</v>
      </c>
      <c r="C651" s="2">
        <f t="shared" si="1"/>
        <v>3821</v>
      </c>
      <c r="D651" s="2">
        <f t="shared" si="2"/>
        <v>3821</v>
      </c>
      <c r="F651" s="2">
        <f t="shared" si="3"/>
        <v>0</v>
      </c>
      <c r="G651" s="2">
        <f t="shared" si="4"/>
        <v>0</v>
      </c>
    </row>
    <row r="652">
      <c r="A652" s="2">
        <f>(Sheet3!A652)</f>
        <v>66453</v>
      </c>
      <c r="B652" s="2">
        <f>(Sheet2!A652)</f>
        <v>70247</v>
      </c>
      <c r="C652" s="2">
        <f t="shared" si="1"/>
        <v>3794</v>
      </c>
      <c r="D652" s="2">
        <f t="shared" si="2"/>
        <v>3794</v>
      </c>
      <c r="F652" s="2">
        <f t="shared" si="3"/>
        <v>0</v>
      </c>
      <c r="G652" s="2">
        <f t="shared" si="4"/>
        <v>0</v>
      </c>
    </row>
    <row r="653">
      <c r="A653" s="2">
        <f>(Sheet3!A653)</f>
        <v>66461</v>
      </c>
      <c r="B653" s="2">
        <f>(Sheet2!A653)</f>
        <v>70247</v>
      </c>
      <c r="C653" s="2">
        <f t="shared" si="1"/>
        <v>3786</v>
      </c>
      <c r="D653" s="2">
        <f t="shared" si="2"/>
        <v>3786</v>
      </c>
      <c r="F653" s="2">
        <f t="shared" si="3"/>
        <v>0</v>
      </c>
      <c r="G653" s="2">
        <f t="shared" si="4"/>
        <v>0</v>
      </c>
    </row>
    <row r="654">
      <c r="A654" s="2">
        <f>(Sheet3!A654)</f>
        <v>66553</v>
      </c>
      <c r="B654" s="2">
        <f>(Sheet2!A654)</f>
        <v>70247</v>
      </c>
      <c r="C654" s="2">
        <f t="shared" si="1"/>
        <v>3694</v>
      </c>
      <c r="D654" s="2">
        <f t="shared" si="2"/>
        <v>3694</v>
      </c>
      <c r="F654" s="2">
        <f t="shared" si="3"/>
        <v>0</v>
      </c>
      <c r="G654" s="2">
        <f t="shared" si="4"/>
        <v>0</v>
      </c>
    </row>
    <row r="655">
      <c r="A655" s="2">
        <f>(Sheet3!A655)</f>
        <v>66603</v>
      </c>
      <c r="B655" s="2">
        <f>(Sheet2!A655)</f>
        <v>70247</v>
      </c>
      <c r="C655" s="2">
        <f t="shared" si="1"/>
        <v>3644</v>
      </c>
      <c r="D655" s="2">
        <f t="shared" si="2"/>
        <v>3644</v>
      </c>
      <c r="F655" s="2">
        <f t="shared" si="3"/>
        <v>0</v>
      </c>
      <c r="G655" s="2">
        <f t="shared" si="4"/>
        <v>0</v>
      </c>
    </row>
    <row r="656">
      <c r="A656" s="2">
        <f>(Sheet3!A656)</f>
        <v>66651</v>
      </c>
      <c r="B656" s="2">
        <f>(Sheet2!A656)</f>
        <v>70247</v>
      </c>
      <c r="C656" s="2">
        <f t="shared" si="1"/>
        <v>3596</v>
      </c>
      <c r="D656" s="2">
        <f t="shared" si="2"/>
        <v>3596</v>
      </c>
      <c r="F656" s="2">
        <f t="shared" si="3"/>
        <v>0</v>
      </c>
      <c r="G656" s="2">
        <f t="shared" si="4"/>
        <v>0</v>
      </c>
    </row>
    <row r="657">
      <c r="A657" s="2">
        <f>(Sheet3!A657)</f>
        <v>66670</v>
      </c>
      <c r="B657" s="2">
        <f>(Sheet2!A657)</f>
        <v>70247</v>
      </c>
      <c r="C657" s="2">
        <f t="shared" si="1"/>
        <v>3577</v>
      </c>
      <c r="D657" s="2">
        <f t="shared" si="2"/>
        <v>3577</v>
      </c>
      <c r="F657" s="2">
        <f t="shared" si="3"/>
        <v>0</v>
      </c>
      <c r="G657" s="2">
        <f t="shared" si="4"/>
        <v>0</v>
      </c>
    </row>
    <row r="658">
      <c r="A658" s="2">
        <f>(Sheet3!A658)</f>
        <v>66714</v>
      </c>
      <c r="B658" s="2">
        <f>(Sheet2!A658)</f>
        <v>70247</v>
      </c>
      <c r="C658" s="2">
        <f t="shared" si="1"/>
        <v>3533</v>
      </c>
      <c r="D658" s="2">
        <f t="shared" si="2"/>
        <v>3533</v>
      </c>
      <c r="F658" s="2">
        <f t="shared" si="3"/>
        <v>0</v>
      </c>
      <c r="G658" s="2">
        <f t="shared" si="4"/>
        <v>0</v>
      </c>
    </row>
    <row r="659">
      <c r="A659" s="2">
        <f>(Sheet3!A659)</f>
        <v>66789</v>
      </c>
      <c r="B659" s="2">
        <f>(Sheet2!A659)</f>
        <v>70247</v>
      </c>
      <c r="C659" s="2">
        <f t="shared" si="1"/>
        <v>3458</v>
      </c>
      <c r="D659" s="2">
        <f t="shared" si="2"/>
        <v>3458</v>
      </c>
      <c r="F659" s="2">
        <f t="shared" si="3"/>
        <v>0</v>
      </c>
      <c r="G659" s="2">
        <f t="shared" si="4"/>
        <v>0</v>
      </c>
    </row>
    <row r="660">
      <c r="A660" s="2">
        <f>(Sheet3!A660)</f>
        <v>66794</v>
      </c>
      <c r="B660" s="2">
        <f>(Sheet2!A660)</f>
        <v>70247</v>
      </c>
      <c r="C660" s="2">
        <f t="shared" si="1"/>
        <v>3453</v>
      </c>
      <c r="D660" s="2">
        <f t="shared" si="2"/>
        <v>3453</v>
      </c>
      <c r="F660" s="2">
        <f t="shared" si="3"/>
        <v>0</v>
      </c>
      <c r="G660" s="2">
        <f t="shared" si="4"/>
        <v>0</v>
      </c>
    </row>
    <row r="661">
      <c r="A661" s="2">
        <f>(Sheet3!A661)</f>
        <v>66867</v>
      </c>
      <c r="B661" s="2">
        <f>(Sheet2!A661)</f>
        <v>70247</v>
      </c>
      <c r="C661" s="2">
        <f t="shared" si="1"/>
        <v>3380</v>
      </c>
      <c r="D661" s="2">
        <f t="shared" si="2"/>
        <v>3380</v>
      </c>
      <c r="F661" s="2">
        <f t="shared" si="3"/>
        <v>0</v>
      </c>
      <c r="G661" s="2">
        <f t="shared" si="4"/>
        <v>0</v>
      </c>
    </row>
    <row r="662">
      <c r="A662" s="2">
        <f>(Sheet3!A662)</f>
        <v>67232</v>
      </c>
      <c r="B662" s="2">
        <f>(Sheet2!A662)</f>
        <v>70247</v>
      </c>
      <c r="C662" s="2">
        <f t="shared" si="1"/>
        <v>3015</v>
      </c>
      <c r="D662" s="2">
        <f t="shared" si="2"/>
        <v>3015</v>
      </c>
      <c r="F662" s="2">
        <f t="shared" si="3"/>
        <v>0</v>
      </c>
      <c r="G662" s="2">
        <f t="shared" si="4"/>
        <v>0</v>
      </c>
    </row>
    <row r="663">
      <c r="A663" s="2">
        <f>(Sheet3!A663)</f>
        <v>67283</v>
      </c>
      <c r="B663" s="2">
        <f>(Sheet2!A663)</f>
        <v>70247</v>
      </c>
      <c r="C663" s="2">
        <f t="shared" si="1"/>
        <v>2964</v>
      </c>
      <c r="D663" s="2">
        <f t="shared" si="2"/>
        <v>2964</v>
      </c>
      <c r="F663" s="2">
        <f t="shared" si="3"/>
        <v>0</v>
      </c>
      <c r="G663" s="2">
        <f t="shared" si="4"/>
        <v>0</v>
      </c>
    </row>
    <row r="664">
      <c r="A664" s="2">
        <f>(Sheet3!A664)</f>
        <v>67412</v>
      </c>
      <c r="B664" s="2">
        <f>(Sheet2!A664)</f>
        <v>70247</v>
      </c>
      <c r="C664" s="2">
        <f t="shared" si="1"/>
        <v>2835</v>
      </c>
      <c r="D664" s="2">
        <f t="shared" si="2"/>
        <v>2835</v>
      </c>
      <c r="F664" s="2">
        <f t="shared" si="3"/>
        <v>0</v>
      </c>
      <c r="G664" s="2">
        <f t="shared" si="4"/>
        <v>0</v>
      </c>
    </row>
    <row r="665">
      <c r="A665" s="2">
        <f>(Sheet3!A665)</f>
        <v>67567</v>
      </c>
      <c r="B665" s="2">
        <f>(Sheet2!A665)</f>
        <v>70247</v>
      </c>
      <c r="C665" s="2">
        <f t="shared" si="1"/>
        <v>2680</v>
      </c>
      <c r="D665" s="2">
        <f t="shared" si="2"/>
        <v>2680</v>
      </c>
      <c r="F665" s="2">
        <f t="shared" si="3"/>
        <v>0</v>
      </c>
      <c r="G665" s="2">
        <f t="shared" si="4"/>
        <v>0</v>
      </c>
    </row>
    <row r="666">
      <c r="A666" s="2">
        <f>(Sheet3!A666)</f>
        <v>67578</v>
      </c>
      <c r="B666" s="2">
        <f>(Sheet2!A666)</f>
        <v>70247</v>
      </c>
      <c r="C666" s="2">
        <f t="shared" si="1"/>
        <v>2669</v>
      </c>
      <c r="D666" s="2">
        <f t="shared" si="2"/>
        <v>2669</v>
      </c>
      <c r="F666" s="2">
        <f t="shared" si="3"/>
        <v>0</v>
      </c>
      <c r="G666" s="2">
        <f t="shared" si="4"/>
        <v>0</v>
      </c>
    </row>
    <row r="667">
      <c r="A667" s="2">
        <f>(Sheet3!A667)</f>
        <v>67917</v>
      </c>
      <c r="B667" s="2">
        <f>(Sheet2!A667)</f>
        <v>70247</v>
      </c>
      <c r="C667" s="2">
        <f t="shared" si="1"/>
        <v>2330</v>
      </c>
      <c r="D667" s="2">
        <f t="shared" si="2"/>
        <v>2330</v>
      </c>
      <c r="F667" s="2">
        <f t="shared" si="3"/>
        <v>0</v>
      </c>
      <c r="G667" s="2">
        <f t="shared" si="4"/>
        <v>0</v>
      </c>
    </row>
    <row r="668">
      <c r="A668" s="2">
        <f>(Sheet3!A668)</f>
        <v>67936</v>
      </c>
      <c r="B668" s="2">
        <f>(Sheet2!A668)</f>
        <v>70247</v>
      </c>
      <c r="C668" s="2">
        <f t="shared" si="1"/>
        <v>2311</v>
      </c>
      <c r="D668" s="2">
        <f t="shared" si="2"/>
        <v>2311</v>
      </c>
      <c r="F668" s="2">
        <f t="shared" si="3"/>
        <v>0</v>
      </c>
      <c r="G668" s="2">
        <f t="shared" si="4"/>
        <v>0</v>
      </c>
    </row>
    <row r="669">
      <c r="A669" s="2">
        <f>(Sheet3!A669)</f>
        <v>68054</v>
      </c>
      <c r="B669" s="2">
        <f>(Sheet2!A669)</f>
        <v>70247</v>
      </c>
      <c r="C669" s="2">
        <f t="shared" si="1"/>
        <v>2193</v>
      </c>
      <c r="D669" s="2">
        <f t="shared" si="2"/>
        <v>2193</v>
      </c>
      <c r="F669" s="2">
        <f t="shared" si="3"/>
        <v>0</v>
      </c>
      <c r="G669" s="2">
        <f t="shared" si="4"/>
        <v>0</v>
      </c>
    </row>
    <row r="670">
      <c r="A670" s="2">
        <f>(Sheet3!A670)</f>
        <v>68240</v>
      </c>
      <c r="B670" s="2">
        <f>(Sheet2!A670)</f>
        <v>70593</v>
      </c>
      <c r="C670" s="2">
        <f t="shared" si="1"/>
        <v>2353</v>
      </c>
      <c r="D670" s="2">
        <f t="shared" si="2"/>
        <v>2353</v>
      </c>
      <c r="F670" s="2">
        <f t="shared" si="3"/>
        <v>0</v>
      </c>
      <c r="G670" s="2">
        <f t="shared" si="4"/>
        <v>0</v>
      </c>
    </row>
    <row r="671">
      <c r="A671" s="2">
        <f>(Sheet3!A671)</f>
        <v>68321</v>
      </c>
      <c r="B671" s="2">
        <f>(Sheet2!A671)</f>
        <v>70636</v>
      </c>
      <c r="C671" s="2">
        <f t="shared" si="1"/>
        <v>2315</v>
      </c>
      <c r="D671" s="2">
        <f t="shared" si="2"/>
        <v>2315</v>
      </c>
      <c r="F671" s="2">
        <f t="shared" si="3"/>
        <v>0</v>
      </c>
      <c r="G671" s="2">
        <f t="shared" si="4"/>
        <v>0</v>
      </c>
    </row>
    <row r="672">
      <c r="A672" s="2">
        <f>(Sheet3!A672)</f>
        <v>68390</v>
      </c>
      <c r="B672" s="2">
        <f>(Sheet2!A672)</f>
        <v>71093</v>
      </c>
      <c r="C672" s="2">
        <f t="shared" si="1"/>
        <v>2703</v>
      </c>
      <c r="D672" s="2">
        <f t="shared" si="2"/>
        <v>2703</v>
      </c>
      <c r="F672" s="2">
        <f t="shared" si="3"/>
        <v>0</v>
      </c>
      <c r="G672" s="2">
        <f t="shared" si="4"/>
        <v>0</v>
      </c>
    </row>
    <row r="673">
      <c r="A673" s="2">
        <f>(Sheet3!A673)</f>
        <v>68624</v>
      </c>
      <c r="B673" s="2">
        <f>(Sheet2!A673)</f>
        <v>71162</v>
      </c>
      <c r="C673" s="2">
        <f t="shared" si="1"/>
        <v>2538</v>
      </c>
      <c r="D673" s="2">
        <f t="shared" si="2"/>
        <v>2538</v>
      </c>
      <c r="F673" s="2">
        <f t="shared" si="3"/>
        <v>0</v>
      </c>
      <c r="G673" s="2">
        <f t="shared" si="4"/>
        <v>0</v>
      </c>
    </row>
    <row r="674">
      <c r="A674" s="2">
        <f>(Sheet3!A674)</f>
        <v>68670</v>
      </c>
      <c r="B674" s="2">
        <f>(Sheet2!A674)</f>
        <v>71247</v>
      </c>
      <c r="C674" s="2">
        <f t="shared" si="1"/>
        <v>2577</v>
      </c>
      <c r="D674" s="2">
        <f t="shared" si="2"/>
        <v>2577</v>
      </c>
      <c r="F674" s="2">
        <f t="shared" si="3"/>
        <v>0</v>
      </c>
      <c r="G674" s="2">
        <f t="shared" si="4"/>
        <v>0</v>
      </c>
    </row>
    <row r="675">
      <c r="A675" s="2">
        <f>(Sheet3!A675)</f>
        <v>68672</v>
      </c>
      <c r="B675" s="2">
        <f>(Sheet2!A675)</f>
        <v>71361</v>
      </c>
      <c r="C675" s="2">
        <f t="shared" si="1"/>
        <v>2689</v>
      </c>
      <c r="D675" s="2">
        <f t="shared" si="2"/>
        <v>2689</v>
      </c>
      <c r="F675" s="2">
        <f t="shared" si="3"/>
        <v>0</v>
      </c>
      <c r="G675" s="2">
        <f t="shared" si="4"/>
        <v>0</v>
      </c>
    </row>
    <row r="676">
      <c r="A676" s="2">
        <f>(Sheet3!A676)</f>
        <v>68704</v>
      </c>
      <c r="B676" s="2">
        <f>(Sheet2!A676)</f>
        <v>71553</v>
      </c>
      <c r="C676" s="2">
        <f t="shared" si="1"/>
        <v>2849</v>
      </c>
      <c r="D676" s="2">
        <f t="shared" si="2"/>
        <v>2849</v>
      </c>
      <c r="F676" s="2">
        <f t="shared" si="3"/>
        <v>0</v>
      </c>
      <c r="G676" s="2">
        <f t="shared" si="4"/>
        <v>0</v>
      </c>
    </row>
    <row r="677">
      <c r="A677" s="2">
        <f>(Sheet3!A677)</f>
        <v>68757</v>
      </c>
      <c r="B677" s="2">
        <f>(Sheet2!A677)</f>
        <v>71849</v>
      </c>
      <c r="C677" s="2">
        <f t="shared" si="1"/>
        <v>3092</v>
      </c>
      <c r="D677" s="2">
        <f t="shared" si="2"/>
        <v>3092</v>
      </c>
      <c r="F677" s="2">
        <f t="shared" si="3"/>
        <v>0</v>
      </c>
      <c r="G677" s="2">
        <f t="shared" si="4"/>
        <v>0</v>
      </c>
    </row>
    <row r="678">
      <c r="A678" s="2">
        <f>(Sheet3!A678)</f>
        <v>68911</v>
      </c>
      <c r="B678" s="2">
        <f>(Sheet2!A678)</f>
        <v>72109</v>
      </c>
      <c r="C678" s="2">
        <f t="shared" si="1"/>
        <v>3198</v>
      </c>
      <c r="D678" s="2">
        <f t="shared" si="2"/>
        <v>3198</v>
      </c>
      <c r="F678" s="2">
        <f t="shared" si="3"/>
        <v>0</v>
      </c>
      <c r="G678" s="2">
        <f t="shared" si="4"/>
        <v>0</v>
      </c>
    </row>
    <row r="679">
      <c r="A679" s="2">
        <f>(Sheet3!A679)</f>
        <v>68919</v>
      </c>
      <c r="B679" s="2">
        <f>(Sheet2!A679)</f>
        <v>72477</v>
      </c>
      <c r="C679" s="2">
        <f t="shared" si="1"/>
        <v>3558</v>
      </c>
      <c r="D679" s="2">
        <f t="shared" si="2"/>
        <v>3558</v>
      </c>
      <c r="F679" s="2">
        <f t="shared" si="3"/>
        <v>0</v>
      </c>
      <c r="G679" s="2">
        <f t="shared" si="4"/>
        <v>0</v>
      </c>
    </row>
    <row r="680">
      <c r="A680" s="2">
        <f>(Sheet3!A680)</f>
        <v>68950</v>
      </c>
      <c r="B680" s="2">
        <f>(Sheet2!A680)</f>
        <v>72496</v>
      </c>
      <c r="C680" s="2">
        <f t="shared" si="1"/>
        <v>3546</v>
      </c>
      <c r="D680" s="2">
        <f t="shared" si="2"/>
        <v>3546</v>
      </c>
      <c r="F680" s="2">
        <f t="shared" si="3"/>
        <v>0</v>
      </c>
      <c r="G680" s="2">
        <f t="shared" si="4"/>
        <v>0</v>
      </c>
    </row>
    <row r="681">
      <c r="A681" s="2">
        <f>(Sheet3!A681)</f>
        <v>69061</v>
      </c>
      <c r="B681" s="2">
        <f>(Sheet2!A681)</f>
        <v>72612</v>
      </c>
      <c r="C681" s="2">
        <f t="shared" si="1"/>
        <v>3551</v>
      </c>
      <c r="D681" s="2">
        <f t="shared" si="2"/>
        <v>3551</v>
      </c>
      <c r="F681" s="2">
        <f t="shared" si="3"/>
        <v>0</v>
      </c>
      <c r="G681" s="2">
        <f t="shared" si="4"/>
        <v>0</v>
      </c>
    </row>
    <row r="682">
      <c r="A682" s="2">
        <f>(Sheet3!A682)</f>
        <v>69071</v>
      </c>
      <c r="B682" s="2">
        <f>(Sheet2!A682)</f>
        <v>72738</v>
      </c>
      <c r="C682" s="2">
        <f t="shared" si="1"/>
        <v>3667</v>
      </c>
      <c r="D682" s="2">
        <f t="shared" si="2"/>
        <v>3667</v>
      </c>
      <c r="F682" s="2">
        <f t="shared" si="3"/>
        <v>6</v>
      </c>
      <c r="G682" s="2">
        <f t="shared" si="4"/>
        <v>414426</v>
      </c>
    </row>
    <row r="683">
      <c r="A683" s="2">
        <f>(Sheet3!A683)</f>
        <v>69322</v>
      </c>
      <c r="B683" s="2">
        <f>(Sheet2!A683)</f>
        <v>72825</v>
      </c>
      <c r="C683" s="2">
        <f t="shared" si="1"/>
        <v>3503</v>
      </c>
      <c r="D683" s="2">
        <f t="shared" si="2"/>
        <v>3503</v>
      </c>
      <c r="F683" s="2">
        <f t="shared" si="3"/>
        <v>0</v>
      </c>
      <c r="G683" s="2">
        <f t="shared" si="4"/>
        <v>0</v>
      </c>
    </row>
    <row r="684">
      <c r="A684" s="2">
        <f>(Sheet3!A684)</f>
        <v>69474</v>
      </c>
      <c r="B684" s="2">
        <f>(Sheet2!A684)</f>
        <v>73008</v>
      </c>
      <c r="C684" s="2">
        <f t="shared" si="1"/>
        <v>3534</v>
      </c>
      <c r="D684" s="2">
        <f t="shared" si="2"/>
        <v>3534</v>
      </c>
      <c r="F684" s="2">
        <f t="shared" si="3"/>
        <v>0</v>
      </c>
      <c r="G684" s="2">
        <f t="shared" si="4"/>
        <v>0</v>
      </c>
    </row>
    <row r="685">
      <c r="A685" s="2">
        <f>(Sheet3!A685)</f>
        <v>69522</v>
      </c>
      <c r="B685" s="2">
        <f>(Sheet2!A685)</f>
        <v>73076</v>
      </c>
      <c r="C685" s="2">
        <f t="shared" si="1"/>
        <v>3554</v>
      </c>
      <c r="D685" s="2">
        <f t="shared" si="2"/>
        <v>3554</v>
      </c>
      <c r="F685" s="2">
        <f t="shared" si="3"/>
        <v>0</v>
      </c>
      <c r="G685" s="2">
        <f t="shared" si="4"/>
        <v>0</v>
      </c>
    </row>
    <row r="686">
      <c r="A686" s="2">
        <f>(Sheet3!A686)</f>
        <v>69726</v>
      </c>
      <c r="B686" s="2">
        <f>(Sheet2!A686)</f>
        <v>73090</v>
      </c>
      <c r="C686" s="2">
        <f t="shared" si="1"/>
        <v>3364</v>
      </c>
      <c r="D686" s="2">
        <f t="shared" si="2"/>
        <v>3364</v>
      </c>
      <c r="F686" s="2">
        <f t="shared" si="3"/>
        <v>0</v>
      </c>
      <c r="G686" s="2">
        <f t="shared" si="4"/>
        <v>0</v>
      </c>
    </row>
    <row r="687">
      <c r="A687" s="2">
        <f>(Sheet3!A687)</f>
        <v>70001</v>
      </c>
      <c r="B687" s="2">
        <f>(Sheet2!A687)</f>
        <v>73112</v>
      </c>
      <c r="C687" s="2">
        <f t="shared" si="1"/>
        <v>3111</v>
      </c>
      <c r="D687" s="2">
        <f t="shared" si="2"/>
        <v>3111</v>
      </c>
      <c r="F687" s="2">
        <f t="shared" si="3"/>
        <v>0</v>
      </c>
      <c r="G687" s="2">
        <f t="shared" si="4"/>
        <v>0</v>
      </c>
    </row>
    <row r="688">
      <c r="A688" s="2">
        <f>(Sheet3!A688)</f>
        <v>70247</v>
      </c>
      <c r="B688" s="2">
        <f>(Sheet2!A688)</f>
        <v>73346</v>
      </c>
      <c r="C688" s="2">
        <f t="shared" si="1"/>
        <v>3099</v>
      </c>
      <c r="D688" s="2">
        <f t="shared" si="2"/>
        <v>3099</v>
      </c>
      <c r="F688" s="2">
        <f t="shared" si="3"/>
        <v>19</v>
      </c>
      <c r="G688" s="2">
        <f t="shared" si="4"/>
        <v>1334693</v>
      </c>
    </row>
    <row r="689">
      <c r="A689" s="2">
        <f>(Sheet3!A689)</f>
        <v>70322</v>
      </c>
      <c r="B689" s="2">
        <f>(Sheet2!A689)</f>
        <v>73413</v>
      </c>
      <c r="C689" s="2">
        <f t="shared" si="1"/>
        <v>3091</v>
      </c>
      <c r="D689" s="2">
        <f t="shared" si="2"/>
        <v>3091</v>
      </c>
      <c r="F689" s="2">
        <f t="shared" si="3"/>
        <v>0</v>
      </c>
      <c r="G689" s="2">
        <f t="shared" si="4"/>
        <v>0</v>
      </c>
    </row>
    <row r="690">
      <c r="A690" s="2">
        <f>(Sheet3!A690)</f>
        <v>70342</v>
      </c>
      <c r="B690" s="2">
        <f>(Sheet2!A690)</f>
        <v>73762</v>
      </c>
      <c r="C690" s="2">
        <f t="shared" si="1"/>
        <v>3420</v>
      </c>
      <c r="D690" s="2">
        <f t="shared" si="2"/>
        <v>3420</v>
      </c>
      <c r="F690" s="2">
        <f t="shared" si="3"/>
        <v>0</v>
      </c>
      <c r="G690" s="2">
        <f t="shared" si="4"/>
        <v>0</v>
      </c>
    </row>
    <row r="691">
      <c r="A691" s="2">
        <f>(Sheet3!A691)</f>
        <v>70366</v>
      </c>
      <c r="B691" s="2">
        <f>(Sheet2!A691)</f>
        <v>73797</v>
      </c>
      <c r="C691" s="2">
        <f t="shared" si="1"/>
        <v>3431</v>
      </c>
      <c r="D691" s="2">
        <f t="shared" si="2"/>
        <v>3431</v>
      </c>
      <c r="F691" s="2">
        <f t="shared" si="3"/>
        <v>0</v>
      </c>
      <c r="G691" s="2">
        <f t="shared" si="4"/>
        <v>0</v>
      </c>
    </row>
    <row r="692">
      <c r="A692" s="2">
        <f>(Sheet3!A692)</f>
        <v>70566</v>
      </c>
      <c r="B692" s="2">
        <f>(Sheet2!A692)</f>
        <v>73805</v>
      </c>
      <c r="C692" s="2">
        <f t="shared" si="1"/>
        <v>3239</v>
      </c>
      <c r="D692" s="2">
        <f t="shared" si="2"/>
        <v>3239</v>
      </c>
      <c r="F692" s="2">
        <f t="shared" si="3"/>
        <v>0</v>
      </c>
      <c r="G692" s="2">
        <f t="shared" si="4"/>
        <v>0</v>
      </c>
    </row>
    <row r="693">
      <c r="A693" s="2">
        <f>(Sheet3!A693)</f>
        <v>70620</v>
      </c>
      <c r="B693" s="2">
        <f>(Sheet2!A693)</f>
        <v>73903</v>
      </c>
      <c r="C693" s="2">
        <f t="shared" si="1"/>
        <v>3283</v>
      </c>
      <c r="D693" s="2">
        <f t="shared" si="2"/>
        <v>3283</v>
      </c>
      <c r="F693" s="2">
        <f t="shared" si="3"/>
        <v>0</v>
      </c>
      <c r="G693" s="2">
        <f t="shared" si="4"/>
        <v>0</v>
      </c>
    </row>
    <row r="694">
      <c r="A694" s="2">
        <f>(Sheet3!A694)</f>
        <v>70650</v>
      </c>
      <c r="B694" s="2">
        <f>(Sheet2!A694)</f>
        <v>74187</v>
      </c>
      <c r="C694" s="2">
        <f t="shared" si="1"/>
        <v>3537</v>
      </c>
      <c r="D694" s="2">
        <f t="shared" si="2"/>
        <v>3537</v>
      </c>
      <c r="F694" s="2">
        <f t="shared" si="3"/>
        <v>0</v>
      </c>
      <c r="G694" s="2">
        <f t="shared" si="4"/>
        <v>0</v>
      </c>
    </row>
    <row r="695">
      <c r="A695" s="2">
        <f>(Sheet3!A695)</f>
        <v>70656</v>
      </c>
      <c r="B695" s="2">
        <f>(Sheet2!A695)</f>
        <v>74493</v>
      </c>
      <c r="C695" s="2">
        <f t="shared" si="1"/>
        <v>3837</v>
      </c>
      <c r="D695" s="2">
        <f t="shared" si="2"/>
        <v>3837</v>
      </c>
      <c r="F695" s="2">
        <f t="shared" si="3"/>
        <v>0</v>
      </c>
      <c r="G695" s="2">
        <f t="shared" si="4"/>
        <v>0</v>
      </c>
    </row>
    <row r="696">
      <c r="A696" s="2">
        <f>(Sheet3!A696)</f>
        <v>70739</v>
      </c>
      <c r="B696" s="2">
        <f>(Sheet2!A696)</f>
        <v>74544</v>
      </c>
      <c r="C696" s="2">
        <f t="shared" si="1"/>
        <v>3805</v>
      </c>
      <c r="D696" s="2">
        <f t="shared" si="2"/>
        <v>3805</v>
      </c>
      <c r="F696" s="2">
        <f t="shared" si="3"/>
        <v>0</v>
      </c>
      <c r="G696" s="2">
        <f t="shared" si="4"/>
        <v>0</v>
      </c>
    </row>
    <row r="697">
      <c r="A697" s="2">
        <f>(Sheet3!A697)</f>
        <v>70751</v>
      </c>
      <c r="B697" s="2">
        <f>(Sheet2!A697)</f>
        <v>74605</v>
      </c>
      <c r="C697" s="2">
        <f t="shared" si="1"/>
        <v>3854</v>
      </c>
      <c r="D697" s="2">
        <f t="shared" si="2"/>
        <v>3854</v>
      </c>
      <c r="F697" s="2">
        <f t="shared" si="3"/>
        <v>0</v>
      </c>
      <c r="G697" s="2">
        <f t="shared" si="4"/>
        <v>0</v>
      </c>
    </row>
    <row r="698">
      <c r="A698" s="2">
        <f>(Sheet3!A698)</f>
        <v>70842</v>
      </c>
      <c r="B698" s="2">
        <f>(Sheet2!A698)</f>
        <v>74894</v>
      </c>
      <c r="C698" s="2">
        <f t="shared" si="1"/>
        <v>4052</v>
      </c>
      <c r="D698" s="2">
        <f t="shared" si="2"/>
        <v>4052</v>
      </c>
      <c r="F698" s="2">
        <f t="shared" si="3"/>
        <v>0</v>
      </c>
      <c r="G698" s="2">
        <f t="shared" si="4"/>
        <v>0</v>
      </c>
    </row>
    <row r="699">
      <c r="A699" s="2">
        <f>(Sheet3!A699)</f>
        <v>70869</v>
      </c>
      <c r="B699" s="2">
        <f>(Sheet2!A699)</f>
        <v>75144</v>
      </c>
      <c r="C699" s="2">
        <f t="shared" si="1"/>
        <v>4275</v>
      </c>
      <c r="D699" s="2">
        <f t="shared" si="2"/>
        <v>4275</v>
      </c>
      <c r="F699" s="2">
        <f t="shared" si="3"/>
        <v>0</v>
      </c>
      <c r="G699" s="2">
        <f t="shared" si="4"/>
        <v>0</v>
      </c>
    </row>
    <row r="700">
      <c r="A700" s="2">
        <f>(Sheet3!A700)</f>
        <v>70888</v>
      </c>
      <c r="B700" s="2">
        <f>(Sheet2!A700)</f>
        <v>75289</v>
      </c>
      <c r="C700" s="2">
        <f t="shared" si="1"/>
        <v>4401</v>
      </c>
      <c r="D700" s="2">
        <f t="shared" si="2"/>
        <v>4401</v>
      </c>
      <c r="F700" s="2">
        <f t="shared" si="3"/>
        <v>0</v>
      </c>
      <c r="G700" s="2">
        <f t="shared" si="4"/>
        <v>0</v>
      </c>
    </row>
    <row r="701">
      <c r="A701" s="2">
        <f>(Sheet3!A701)</f>
        <v>71094</v>
      </c>
      <c r="B701" s="2">
        <f>(Sheet2!A701)</f>
        <v>75302</v>
      </c>
      <c r="C701" s="2">
        <f t="shared" si="1"/>
        <v>4208</v>
      </c>
      <c r="D701" s="2">
        <f t="shared" si="2"/>
        <v>4208</v>
      </c>
      <c r="F701" s="2">
        <f t="shared" si="3"/>
        <v>0</v>
      </c>
      <c r="G701" s="2">
        <f t="shared" si="4"/>
        <v>0</v>
      </c>
    </row>
    <row r="702">
      <c r="A702" s="2">
        <f>(Sheet3!A702)</f>
        <v>71150</v>
      </c>
      <c r="B702" s="2">
        <f>(Sheet2!A702)</f>
        <v>75447</v>
      </c>
      <c r="C702" s="2">
        <f t="shared" si="1"/>
        <v>4297</v>
      </c>
      <c r="D702" s="2">
        <f t="shared" si="2"/>
        <v>4297</v>
      </c>
      <c r="F702" s="2">
        <f t="shared" si="3"/>
        <v>0</v>
      </c>
      <c r="G702" s="2">
        <f t="shared" si="4"/>
        <v>0</v>
      </c>
    </row>
    <row r="703">
      <c r="A703" s="2">
        <f>(Sheet3!A703)</f>
        <v>71223</v>
      </c>
      <c r="B703" s="2">
        <f>(Sheet2!A703)</f>
        <v>75494</v>
      </c>
      <c r="C703" s="2">
        <f t="shared" si="1"/>
        <v>4271</v>
      </c>
      <c r="D703" s="2">
        <f t="shared" si="2"/>
        <v>4271</v>
      </c>
      <c r="F703" s="2">
        <f t="shared" si="3"/>
        <v>0</v>
      </c>
      <c r="G703" s="2">
        <f t="shared" si="4"/>
        <v>0</v>
      </c>
    </row>
    <row r="704">
      <c r="A704" s="2">
        <f>(Sheet3!A704)</f>
        <v>71371</v>
      </c>
      <c r="B704" s="2">
        <f>(Sheet2!A704)</f>
        <v>75587</v>
      </c>
      <c r="C704" s="2">
        <f t="shared" si="1"/>
        <v>4216</v>
      </c>
      <c r="D704" s="2">
        <f t="shared" si="2"/>
        <v>4216</v>
      </c>
      <c r="F704" s="2">
        <f t="shared" si="3"/>
        <v>0</v>
      </c>
      <c r="G704" s="2">
        <f t="shared" si="4"/>
        <v>0</v>
      </c>
    </row>
    <row r="705">
      <c r="A705" s="2">
        <f>(Sheet3!A705)</f>
        <v>71379</v>
      </c>
      <c r="B705" s="2">
        <f>(Sheet2!A705)</f>
        <v>75593</v>
      </c>
      <c r="C705" s="2">
        <f t="shared" si="1"/>
        <v>4214</v>
      </c>
      <c r="D705" s="2">
        <f t="shared" si="2"/>
        <v>4214</v>
      </c>
      <c r="F705" s="2">
        <f t="shared" si="3"/>
        <v>0</v>
      </c>
      <c r="G705" s="2">
        <f t="shared" si="4"/>
        <v>0</v>
      </c>
    </row>
    <row r="706">
      <c r="A706" s="2">
        <f>(Sheet3!A706)</f>
        <v>71564</v>
      </c>
      <c r="B706" s="2">
        <f>(Sheet2!A706)</f>
        <v>75634</v>
      </c>
      <c r="C706" s="2">
        <f t="shared" si="1"/>
        <v>4070</v>
      </c>
      <c r="D706" s="2">
        <f t="shared" si="2"/>
        <v>4070</v>
      </c>
      <c r="F706" s="2">
        <f t="shared" si="3"/>
        <v>0</v>
      </c>
      <c r="G706" s="2">
        <f t="shared" si="4"/>
        <v>0</v>
      </c>
    </row>
    <row r="707">
      <c r="A707" s="2">
        <f>(Sheet3!A707)</f>
        <v>71622</v>
      </c>
      <c r="B707" s="2">
        <f>(Sheet2!A707)</f>
        <v>75691</v>
      </c>
      <c r="C707" s="2">
        <f t="shared" si="1"/>
        <v>4069</v>
      </c>
      <c r="D707" s="2">
        <f t="shared" si="2"/>
        <v>4069</v>
      </c>
      <c r="F707" s="2">
        <f t="shared" si="3"/>
        <v>0</v>
      </c>
      <c r="G707" s="2">
        <f t="shared" si="4"/>
        <v>0</v>
      </c>
    </row>
    <row r="708">
      <c r="A708" s="2">
        <f>(Sheet3!A708)</f>
        <v>71662</v>
      </c>
      <c r="B708" s="2">
        <f>(Sheet2!A708)</f>
        <v>76422</v>
      </c>
      <c r="C708" s="2">
        <f t="shared" si="1"/>
        <v>4760</v>
      </c>
      <c r="D708" s="2">
        <f t="shared" si="2"/>
        <v>4760</v>
      </c>
      <c r="F708" s="2">
        <f t="shared" si="3"/>
        <v>0</v>
      </c>
      <c r="G708" s="2">
        <f t="shared" si="4"/>
        <v>0</v>
      </c>
    </row>
    <row r="709">
      <c r="A709" s="2">
        <f>(Sheet3!A709)</f>
        <v>71739</v>
      </c>
      <c r="B709" s="2">
        <f>(Sheet2!A709)</f>
        <v>76644</v>
      </c>
      <c r="C709" s="2">
        <f t="shared" si="1"/>
        <v>4905</v>
      </c>
      <c r="D709" s="2">
        <f t="shared" si="2"/>
        <v>4905</v>
      </c>
      <c r="F709" s="2">
        <f t="shared" si="3"/>
        <v>0</v>
      </c>
      <c r="G709" s="2">
        <f t="shared" si="4"/>
        <v>0</v>
      </c>
    </row>
    <row r="710">
      <c r="A710" s="2">
        <f>(Sheet3!A710)</f>
        <v>71861</v>
      </c>
      <c r="B710" s="2">
        <f>(Sheet2!A710)</f>
        <v>76815</v>
      </c>
      <c r="C710" s="2">
        <f t="shared" si="1"/>
        <v>4954</v>
      </c>
      <c r="D710" s="2">
        <f t="shared" si="2"/>
        <v>4954</v>
      </c>
      <c r="F710" s="2">
        <f t="shared" si="3"/>
        <v>0</v>
      </c>
      <c r="G710" s="2">
        <f t="shared" si="4"/>
        <v>0</v>
      </c>
    </row>
    <row r="711">
      <c r="A711" s="2">
        <f>(Sheet3!A711)</f>
        <v>71879</v>
      </c>
      <c r="B711" s="2">
        <f>(Sheet2!A711)</f>
        <v>77019</v>
      </c>
      <c r="C711" s="2">
        <f t="shared" si="1"/>
        <v>5140</v>
      </c>
      <c r="D711" s="2">
        <f t="shared" si="2"/>
        <v>5140</v>
      </c>
      <c r="F711" s="2">
        <f t="shared" si="3"/>
        <v>0</v>
      </c>
      <c r="G711" s="2">
        <f t="shared" si="4"/>
        <v>0</v>
      </c>
    </row>
    <row r="712">
      <c r="A712" s="2">
        <f>(Sheet3!A712)</f>
        <v>71896</v>
      </c>
      <c r="B712" s="2">
        <f>(Sheet2!A712)</f>
        <v>77019</v>
      </c>
      <c r="C712" s="2">
        <f t="shared" si="1"/>
        <v>5123</v>
      </c>
      <c r="D712" s="2">
        <f t="shared" si="2"/>
        <v>5123</v>
      </c>
      <c r="F712" s="2">
        <f t="shared" si="3"/>
        <v>0</v>
      </c>
      <c r="G712" s="2">
        <f t="shared" si="4"/>
        <v>0</v>
      </c>
    </row>
    <row r="713">
      <c r="A713" s="2">
        <f>(Sheet3!A713)</f>
        <v>71969</v>
      </c>
      <c r="B713" s="2">
        <f>(Sheet2!A713)</f>
        <v>77019</v>
      </c>
      <c r="C713" s="2">
        <f t="shared" si="1"/>
        <v>5050</v>
      </c>
      <c r="D713" s="2">
        <f t="shared" si="2"/>
        <v>5050</v>
      </c>
      <c r="F713" s="2">
        <f t="shared" si="3"/>
        <v>0</v>
      </c>
      <c r="G713" s="2">
        <f t="shared" si="4"/>
        <v>0</v>
      </c>
    </row>
    <row r="714">
      <c r="A714" s="2">
        <f>(Sheet3!A714)</f>
        <v>72118</v>
      </c>
      <c r="B714" s="2">
        <f>(Sheet2!A714)</f>
        <v>77019</v>
      </c>
      <c r="C714" s="2">
        <f t="shared" si="1"/>
        <v>4901</v>
      </c>
      <c r="D714" s="2">
        <f t="shared" si="2"/>
        <v>4901</v>
      </c>
      <c r="F714" s="2">
        <f t="shared" si="3"/>
        <v>0</v>
      </c>
      <c r="G714" s="2">
        <f t="shared" si="4"/>
        <v>0</v>
      </c>
    </row>
    <row r="715">
      <c r="A715" s="2">
        <f>(Sheet3!A715)</f>
        <v>72244</v>
      </c>
      <c r="B715" s="2">
        <f>(Sheet2!A715)</f>
        <v>77019</v>
      </c>
      <c r="C715" s="2">
        <f t="shared" si="1"/>
        <v>4775</v>
      </c>
      <c r="D715" s="2">
        <f t="shared" si="2"/>
        <v>4775</v>
      </c>
      <c r="F715" s="2">
        <f t="shared" si="3"/>
        <v>0</v>
      </c>
      <c r="G715" s="2">
        <f t="shared" si="4"/>
        <v>0</v>
      </c>
    </row>
    <row r="716">
      <c r="A716" s="2">
        <f>(Sheet3!A716)</f>
        <v>72435</v>
      </c>
      <c r="B716" s="2">
        <f>(Sheet2!A716)</f>
        <v>77019</v>
      </c>
      <c r="C716" s="2">
        <f t="shared" si="1"/>
        <v>4584</v>
      </c>
      <c r="D716" s="2">
        <f t="shared" si="2"/>
        <v>4584</v>
      </c>
      <c r="F716" s="2">
        <f t="shared" si="3"/>
        <v>0</v>
      </c>
      <c r="G716" s="2">
        <f t="shared" si="4"/>
        <v>0</v>
      </c>
    </row>
    <row r="717">
      <c r="A717" s="2">
        <f>(Sheet3!A717)</f>
        <v>72476</v>
      </c>
      <c r="B717" s="2">
        <f>(Sheet2!A717)</f>
        <v>77019</v>
      </c>
      <c r="C717" s="2">
        <f t="shared" si="1"/>
        <v>4543</v>
      </c>
      <c r="D717" s="2">
        <f t="shared" si="2"/>
        <v>4543</v>
      </c>
      <c r="F717" s="2">
        <f t="shared" si="3"/>
        <v>0</v>
      </c>
      <c r="G717" s="2">
        <f t="shared" si="4"/>
        <v>0</v>
      </c>
    </row>
    <row r="718">
      <c r="A718" s="2">
        <f>(Sheet3!A718)</f>
        <v>72534</v>
      </c>
      <c r="B718" s="2">
        <f>(Sheet2!A718)</f>
        <v>77019</v>
      </c>
      <c r="C718" s="2">
        <f t="shared" si="1"/>
        <v>4485</v>
      </c>
      <c r="D718" s="2">
        <f t="shared" si="2"/>
        <v>4485</v>
      </c>
      <c r="F718" s="2">
        <f t="shared" si="3"/>
        <v>0</v>
      </c>
      <c r="G718" s="2">
        <f t="shared" si="4"/>
        <v>0</v>
      </c>
    </row>
    <row r="719">
      <c r="A719" s="2">
        <f>(Sheet3!A719)</f>
        <v>73079</v>
      </c>
      <c r="B719" s="2">
        <f>(Sheet2!A719)</f>
        <v>77019</v>
      </c>
      <c r="C719" s="2">
        <f t="shared" si="1"/>
        <v>3940</v>
      </c>
      <c r="D719" s="2">
        <f t="shared" si="2"/>
        <v>3940</v>
      </c>
      <c r="F719" s="2">
        <f t="shared" si="3"/>
        <v>0</v>
      </c>
      <c r="G719" s="2">
        <f t="shared" si="4"/>
        <v>0</v>
      </c>
    </row>
    <row r="720">
      <c r="A720" s="2">
        <f>(Sheet3!A720)</f>
        <v>73097</v>
      </c>
      <c r="B720" s="2">
        <f>(Sheet2!A720)</f>
        <v>77019</v>
      </c>
      <c r="C720" s="2">
        <f t="shared" si="1"/>
        <v>3922</v>
      </c>
      <c r="D720" s="2">
        <f t="shared" si="2"/>
        <v>3922</v>
      </c>
      <c r="F720" s="2">
        <f t="shared" si="3"/>
        <v>0</v>
      </c>
      <c r="G720" s="2">
        <f t="shared" si="4"/>
        <v>0</v>
      </c>
    </row>
    <row r="721">
      <c r="A721" s="2">
        <f>(Sheet3!A721)</f>
        <v>73168</v>
      </c>
      <c r="B721" s="2">
        <f>(Sheet2!A721)</f>
        <v>77019</v>
      </c>
      <c r="C721" s="2">
        <f t="shared" si="1"/>
        <v>3851</v>
      </c>
      <c r="D721" s="2">
        <f t="shared" si="2"/>
        <v>3851</v>
      </c>
      <c r="F721" s="2">
        <f t="shared" si="3"/>
        <v>0</v>
      </c>
      <c r="G721" s="2">
        <f t="shared" si="4"/>
        <v>0</v>
      </c>
    </row>
    <row r="722">
      <c r="A722" s="2">
        <f>(Sheet3!A722)</f>
        <v>73226</v>
      </c>
      <c r="B722" s="2">
        <f>(Sheet2!A722)</f>
        <v>77019</v>
      </c>
      <c r="C722" s="2">
        <f t="shared" si="1"/>
        <v>3793</v>
      </c>
      <c r="D722" s="2">
        <f t="shared" si="2"/>
        <v>3793</v>
      </c>
      <c r="F722" s="2">
        <f t="shared" si="3"/>
        <v>0</v>
      </c>
      <c r="G722" s="2">
        <f t="shared" si="4"/>
        <v>0</v>
      </c>
    </row>
    <row r="723">
      <c r="A723" s="2">
        <f>(Sheet3!A723)</f>
        <v>73318</v>
      </c>
      <c r="B723" s="2">
        <f>(Sheet2!A723)</f>
        <v>77019</v>
      </c>
      <c r="C723" s="2">
        <f t="shared" si="1"/>
        <v>3701</v>
      </c>
      <c r="D723" s="2">
        <f t="shared" si="2"/>
        <v>3701</v>
      </c>
      <c r="F723" s="2">
        <f t="shared" si="3"/>
        <v>0</v>
      </c>
      <c r="G723" s="2">
        <f t="shared" si="4"/>
        <v>0</v>
      </c>
    </row>
    <row r="724">
      <c r="A724" s="2">
        <f>(Sheet3!A724)</f>
        <v>73382</v>
      </c>
      <c r="B724" s="2">
        <f>(Sheet2!A724)</f>
        <v>77019</v>
      </c>
      <c r="C724" s="2">
        <f t="shared" si="1"/>
        <v>3637</v>
      </c>
      <c r="D724" s="2">
        <f t="shared" si="2"/>
        <v>3637</v>
      </c>
      <c r="F724" s="2">
        <f t="shared" si="3"/>
        <v>0</v>
      </c>
      <c r="G724" s="2">
        <f t="shared" si="4"/>
        <v>0</v>
      </c>
    </row>
    <row r="725">
      <c r="A725" s="2">
        <f>(Sheet3!A725)</f>
        <v>73447</v>
      </c>
      <c r="B725" s="2">
        <f>(Sheet2!A725)</f>
        <v>77019</v>
      </c>
      <c r="C725" s="2">
        <f t="shared" si="1"/>
        <v>3572</v>
      </c>
      <c r="D725" s="2">
        <f t="shared" si="2"/>
        <v>3572</v>
      </c>
      <c r="F725" s="2">
        <f t="shared" si="3"/>
        <v>0</v>
      </c>
      <c r="G725" s="2">
        <f t="shared" si="4"/>
        <v>0</v>
      </c>
    </row>
    <row r="726">
      <c r="A726" s="2">
        <f>(Sheet3!A726)</f>
        <v>73577</v>
      </c>
      <c r="B726" s="2">
        <f>(Sheet2!A726)</f>
        <v>77019</v>
      </c>
      <c r="C726" s="2">
        <f t="shared" si="1"/>
        <v>3442</v>
      </c>
      <c r="D726" s="2">
        <f t="shared" si="2"/>
        <v>3442</v>
      </c>
      <c r="F726" s="2">
        <f t="shared" si="3"/>
        <v>0</v>
      </c>
      <c r="G726" s="2">
        <f t="shared" si="4"/>
        <v>0</v>
      </c>
    </row>
    <row r="727">
      <c r="A727" s="2">
        <f>(Sheet3!A727)</f>
        <v>73704</v>
      </c>
      <c r="B727" s="2">
        <f>(Sheet2!A727)</f>
        <v>77139</v>
      </c>
      <c r="C727" s="2">
        <f t="shared" si="1"/>
        <v>3435</v>
      </c>
      <c r="D727" s="2">
        <f t="shared" si="2"/>
        <v>3435</v>
      </c>
      <c r="F727" s="2">
        <f t="shared" si="3"/>
        <v>0</v>
      </c>
      <c r="G727" s="2">
        <f t="shared" si="4"/>
        <v>0</v>
      </c>
    </row>
    <row r="728">
      <c r="A728" s="2">
        <f>(Sheet3!A728)</f>
        <v>73835</v>
      </c>
      <c r="B728" s="2">
        <f>(Sheet2!A728)</f>
        <v>77385</v>
      </c>
      <c r="C728" s="2">
        <f t="shared" si="1"/>
        <v>3550</v>
      </c>
      <c r="D728" s="2">
        <f t="shared" si="2"/>
        <v>3550</v>
      </c>
      <c r="F728" s="2">
        <f t="shared" si="3"/>
        <v>0</v>
      </c>
      <c r="G728" s="2">
        <f t="shared" si="4"/>
        <v>0</v>
      </c>
    </row>
    <row r="729">
      <c r="A729" s="2">
        <f>(Sheet3!A729)</f>
        <v>73968</v>
      </c>
      <c r="B729" s="2">
        <f>(Sheet2!A729)</f>
        <v>77416</v>
      </c>
      <c r="C729" s="2">
        <f t="shared" si="1"/>
        <v>3448</v>
      </c>
      <c r="D729" s="2">
        <f t="shared" si="2"/>
        <v>3448</v>
      </c>
      <c r="F729" s="2">
        <f t="shared" si="3"/>
        <v>0</v>
      </c>
      <c r="G729" s="2">
        <f t="shared" si="4"/>
        <v>0</v>
      </c>
    </row>
    <row r="730">
      <c r="A730" s="2">
        <f>(Sheet3!A730)</f>
        <v>74042</v>
      </c>
      <c r="B730" s="2">
        <f>(Sheet2!A730)</f>
        <v>77864</v>
      </c>
      <c r="C730" s="2">
        <f t="shared" si="1"/>
        <v>3822</v>
      </c>
      <c r="D730" s="2">
        <f t="shared" si="2"/>
        <v>3822</v>
      </c>
      <c r="F730" s="2">
        <f t="shared" si="3"/>
        <v>0</v>
      </c>
      <c r="G730" s="2">
        <f t="shared" si="4"/>
        <v>0</v>
      </c>
    </row>
    <row r="731">
      <c r="A731" s="2">
        <f>(Sheet3!A731)</f>
        <v>74053</v>
      </c>
      <c r="B731" s="2">
        <f>(Sheet2!A731)</f>
        <v>77878</v>
      </c>
      <c r="C731" s="2">
        <f t="shared" si="1"/>
        <v>3825</v>
      </c>
      <c r="D731" s="2">
        <f t="shared" si="2"/>
        <v>3825</v>
      </c>
      <c r="F731" s="2">
        <f t="shared" si="3"/>
        <v>0</v>
      </c>
      <c r="G731" s="2">
        <f t="shared" si="4"/>
        <v>0</v>
      </c>
    </row>
    <row r="732">
      <c r="A732" s="2">
        <f>(Sheet3!A732)</f>
        <v>74746</v>
      </c>
      <c r="B732" s="2">
        <f>(Sheet2!A732)</f>
        <v>78048</v>
      </c>
      <c r="C732" s="2">
        <f t="shared" si="1"/>
        <v>3302</v>
      </c>
      <c r="D732" s="2">
        <f t="shared" si="2"/>
        <v>3302</v>
      </c>
      <c r="F732" s="2">
        <f t="shared" si="3"/>
        <v>0</v>
      </c>
      <c r="G732" s="2">
        <f t="shared" si="4"/>
        <v>0</v>
      </c>
    </row>
    <row r="733">
      <c r="A733" s="2">
        <f>(Sheet3!A733)</f>
        <v>74980</v>
      </c>
      <c r="B733" s="2">
        <f>(Sheet2!A733)</f>
        <v>78245</v>
      </c>
      <c r="C733" s="2">
        <f t="shared" si="1"/>
        <v>3265</v>
      </c>
      <c r="D733" s="2">
        <f t="shared" si="2"/>
        <v>3265</v>
      </c>
      <c r="F733" s="2">
        <f t="shared" si="3"/>
        <v>0</v>
      </c>
      <c r="G733" s="2">
        <f t="shared" si="4"/>
        <v>0</v>
      </c>
    </row>
    <row r="734">
      <c r="A734" s="2">
        <f>(Sheet3!A734)</f>
        <v>75024</v>
      </c>
      <c r="B734" s="2">
        <f>(Sheet2!A734)</f>
        <v>78248</v>
      </c>
      <c r="C734" s="2">
        <f t="shared" si="1"/>
        <v>3224</v>
      </c>
      <c r="D734" s="2">
        <f t="shared" si="2"/>
        <v>3224</v>
      </c>
      <c r="F734" s="2">
        <f t="shared" si="3"/>
        <v>0</v>
      </c>
      <c r="G734" s="2">
        <f t="shared" si="4"/>
        <v>0</v>
      </c>
    </row>
    <row r="735">
      <c r="A735" s="2">
        <f>(Sheet3!A735)</f>
        <v>75282</v>
      </c>
      <c r="B735" s="2">
        <f>(Sheet2!A735)</f>
        <v>78281</v>
      </c>
      <c r="C735" s="2">
        <f t="shared" si="1"/>
        <v>2999</v>
      </c>
      <c r="D735" s="2">
        <f t="shared" si="2"/>
        <v>2999</v>
      </c>
      <c r="F735" s="2">
        <f t="shared" si="3"/>
        <v>0</v>
      </c>
      <c r="G735" s="2">
        <f t="shared" si="4"/>
        <v>0</v>
      </c>
    </row>
    <row r="736">
      <c r="A736" s="2">
        <f>(Sheet3!A736)</f>
        <v>75338</v>
      </c>
      <c r="B736" s="2">
        <f>(Sheet2!A736)</f>
        <v>78421</v>
      </c>
      <c r="C736" s="2">
        <f t="shared" si="1"/>
        <v>3083</v>
      </c>
      <c r="D736" s="2">
        <f t="shared" si="2"/>
        <v>3083</v>
      </c>
      <c r="F736" s="2">
        <f t="shared" si="3"/>
        <v>0</v>
      </c>
      <c r="G736" s="2">
        <f t="shared" si="4"/>
        <v>0</v>
      </c>
    </row>
    <row r="737">
      <c r="A737" s="2">
        <f>(Sheet3!A737)</f>
        <v>75541</v>
      </c>
      <c r="B737" s="2">
        <f>(Sheet2!A737)</f>
        <v>78588</v>
      </c>
      <c r="C737" s="2">
        <f t="shared" si="1"/>
        <v>3047</v>
      </c>
      <c r="D737" s="2">
        <f t="shared" si="2"/>
        <v>3047</v>
      </c>
      <c r="F737" s="2">
        <f t="shared" si="3"/>
        <v>0</v>
      </c>
      <c r="G737" s="2">
        <f t="shared" si="4"/>
        <v>0</v>
      </c>
    </row>
    <row r="738">
      <c r="A738" s="2">
        <f>(Sheet3!A738)</f>
        <v>75736</v>
      </c>
      <c r="B738" s="2">
        <f>(Sheet2!A738)</f>
        <v>78635</v>
      </c>
      <c r="C738" s="2">
        <f t="shared" si="1"/>
        <v>2899</v>
      </c>
      <c r="D738" s="2">
        <f t="shared" si="2"/>
        <v>2899</v>
      </c>
      <c r="F738" s="2">
        <f t="shared" si="3"/>
        <v>0</v>
      </c>
      <c r="G738" s="2">
        <f t="shared" si="4"/>
        <v>0</v>
      </c>
    </row>
    <row r="739">
      <c r="A739" s="2">
        <f>(Sheet3!A739)</f>
        <v>75814</v>
      </c>
      <c r="B739" s="2">
        <f>(Sheet2!A739)</f>
        <v>78893</v>
      </c>
      <c r="C739" s="2">
        <f t="shared" si="1"/>
        <v>3079</v>
      </c>
      <c r="D739" s="2">
        <f t="shared" si="2"/>
        <v>3079</v>
      </c>
      <c r="F739" s="2">
        <f t="shared" si="3"/>
        <v>0</v>
      </c>
      <c r="G739" s="2">
        <f t="shared" si="4"/>
        <v>0</v>
      </c>
    </row>
    <row r="740">
      <c r="A740" s="2">
        <f>(Sheet3!A740)</f>
        <v>75839</v>
      </c>
      <c r="B740" s="2">
        <f>(Sheet2!A740)</f>
        <v>78906</v>
      </c>
      <c r="C740" s="2">
        <f t="shared" si="1"/>
        <v>3067</v>
      </c>
      <c r="D740" s="2">
        <f t="shared" si="2"/>
        <v>3067</v>
      </c>
      <c r="F740" s="2">
        <f t="shared" si="3"/>
        <v>0</v>
      </c>
      <c r="G740" s="2">
        <f t="shared" si="4"/>
        <v>0</v>
      </c>
    </row>
    <row r="741">
      <c r="A741" s="2">
        <f>(Sheet3!A741)</f>
        <v>75889</v>
      </c>
      <c r="B741" s="2">
        <f>(Sheet2!A741)</f>
        <v>78936</v>
      </c>
      <c r="C741" s="2">
        <f t="shared" si="1"/>
        <v>3047</v>
      </c>
      <c r="D741" s="2">
        <f t="shared" si="2"/>
        <v>3047</v>
      </c>
      <c r="F741" s="2">
        <f t="shared" si="3"/>
        <v>0</v>
      </c>
      <c r="G741" s="2">
        <f t="shared" si="4"/>
        <v>0</v>
      </c>
    </row>
    <row r="742">
      <c r="A742" s="2">
        <f>(Sheet3!A742)</f>
        <v>75922</v>
      </c>
      <c r="B742" s="2">
        <f>(Sheet2!A742)</f>
        <v>78975</v>
      </c>
      <c r="C742" s="2">
        <f t="shared" si="1"/>
        <v>3053</v>
      </c>
      <c r="D742" s="2">
        <f t="shared" si="2"/>
        <v>3053</v>
      </c>
      <c r="F742" s="2">
        <f t="shared" si="3"/>
        <v>0</v>
      </c>
      <c r="G742" s="2">
        <f t="shared" si="4"/>
        <v>0</v>
      </c>
    </row>
    <row r="743">
      <c r="A743" s="2">
        <f>(Sheet3!A743)</f>
        <v>75996</v>
      </c>
      <c r="B743" s="2">
        <f>(Sheet2!A743)</f>
        <v>79242</v>
      </c>
      <c r="C743" s="2">
        <f t="shared" si="1"/>
        <v>3246</v>
      </c>
      <c r="D743" s="2">
        <f t="shared" si="2"/>
        <v>3246</v>
      </c>
      <c r="F743" s="2">
        <f t="shared" si="3"/>
        <v>0</v>
      </c>
      <c r="G743" s="2">
        <f t="shared" si="4"/>
        <v>0</v>
      </c>
    </row>
    <row r="744">
      <c r="A744" s="2">
        <f>(Sheet3!A744)</f>
        <v>76148</v>
      </c>
      <c r="B744" s="2">
        <f>(Sheet2!A744)</f>
        <v>79377</v>
      </c>
      <c r="C744" s="2">
        <f t="shared" si="1"/>
        <v>3229</v>
      </c>
      <c r="D744" s="2">
        <f t="shared" si="2"/>
        <v>3229</v>
      </c>
      <c r="F744" s="2">
        <f t="shared" si="3"/>
        <v>0</v>
      </c>
      <c r="G744" s="2">
        <f t="shared" si="4"/>
        <v>0</v>
      </c>
    </row>
    <row r="745">
      <c r="A745" s="2">
        <f>(Sheet3!A745)</f>
        <v>76356</v>
      </c>
      <c r="B745" s="2">
        <f>(Sheet2!A745)</f>
        <v>79391</v>
      </c>
      <c r="C745" s="2">
        <f t="shared" si="1"/>
        <v>3035</v>
      </c>
      <c r="D745" s="2">
        <f t="shared" si="2"/>
        <v>3035</v>
      </c>
      <c r="F745" s="2">
        <f t="shared" si="3"/>
        <v>0</v>
      </c>
      <c r="G745" s="2">
        <f t="shared" si="4"/>
        <v>0</v>
      </c>
    </row>
    <row r="746">
      <c r="A746" s="2">
        <f>(Sheet3!A746)</f>
        <v>76426</v>
      </c>
      <c r="B746" s="2">
        <f>(Sheet2!A746)</f>
        <v>79399</v>
      </c>
      <c r="C746" s="2">
        <f t="shared" si="1"/>
        <v>2973</v>
      </c>
      <c r="D746" s="2">
        <f t="shared" si="2"/>
        <v>2973</v>
      </c>
      <c r="F746" s="2">
        <f t="shared" si="3"/>
        <v>0</v>
      </c>
      <c r="G746" s="2">
        <f t="shared" si="4"/>
        <v>0</v>
      </c>
    </row>
    <row r="747">
      <c r="A747" s="2">
        <f>(Sheet3!A747)</f>
        <v>76446</v>
      </c>
      <c r="B747" s="2">
        <f>(Sheet2!A747)</f>
        <v>79564</v>
      </c>
      <c r="C747" s="2">
        <f t="shared" si="1"/>
        <v>3118</v>
      </c>
      <c r="D747" s="2">
        <f t="shared" si="2"/>
        <v>3118</v>
      </c>
      <c r="F747" s="2">
        <f t="shared" si="3"/>
        <v>0</v>
      </c>
      <c r="G747" s="2">
        <f t="shared" si="4"/>
        <v>0</v>
      </c>
    </row>
    <row r="748">
      <c r="A748" s="2">
        <f>(Sheet3!A748)</f>
        <v>76493</v>
      </c>
      <c r="B748" s="2">
        <f>(Sheet2!A748)</f>
        <v>79658</v>
      </c>
      <c r="C748" s="2">
        <f t="shared" si="1"/>
        <v>3165</v>
      </c>
      <c r="D748" s="2">
        <f t="shared" si="2"/>
        <v>3165</v>
      </c>
      <c r="F748" s="2">
        <f t="shared" si="3"/>
        <v>0</v>
      </c>
      <c r="G748" s="2">
        <f t="shared" si="4"/>
        <v>0</v>
      </c>
    </row>
    <row r="749">
      <c r="A749" s="2">
        <f>(Sheet3!A749)</f>
        <v>76494</v>
      </c>
      <c r="B749" s="2">
        <f>(Sheet2!A749)</f>
        <v>79829</v>
      </c>
      <c r="C749" s="2">
        <f t="shared" si="1"/>
        <v>3335</v>
      </c>
      <c r="D749" s="2">
        <f t="shared" si="2"/>
        <v>3335</v>
      </c>
      <c r="F749" s="2">
        <f t="shared" si="3"/>
        <v>0</v>
      </c>
      <c r="G749" s="2">
        <f t="shared" si="4"/>
        <v>0</v>
      </c>
    </row>
    <row r="750">
      <c r="A750" s="2">
        <f>(Sheet3!A750)</f>
        <v>76530</v>
      </c>
      <c r="B750" s="2">
        <f>(Sheet2!A750)</f>
        <v>79829</v>
      </c>
      <c r="C750" s="2">
        <f t="shared" si="1"/>
        <v>3299</v>
      </c>
      <c r="D750" s="2">
        <f t="shared" si="2"/>
        <v>3299</v>
      </c>
      <c r="F750" s="2">
        <f t="shared" si="3"/>
        <v>0</v>
      </c>
      <c r="G750" s="2">
        <f t="shared" si="4"/>
        <v>0</v>
      </c>
    </row>
    <row r="751">
      <c r="A751" s="2">
        <f>(Sheet3!A751)</f>
        <v>76546</v>
      </c>
      <c r="B751" s="2">
        <f>(Sheet2!A751)</f>
        <v>79829</v>
      </c>
      <c r="C751" s="2">
        <f t="shared" si="1"/>
        <v>3283</v>
      </c>
      <c r="D751" s="2">
        <f t="shared" si="2"/>
        <v>3283</v>
      </c>
      <c r="F751" s="2">
        <f t="shared" si="3"/>
        <v>0</v>
      </c>
      <c r="G751" s="2">
        <f t="shared" si="4"/>
        <v>0</v>
      </c>
    </row>
    <row r="752">
      <c r="A752" s="2">
        <f>(Sheet3!A752)</f>
        <v>76552</v>
      </c>
      <c r="B752" s="2">
        <f>(Sheet2!A752)</f>
        <v>79829</v>
      </c>
      <c r="C752" s="2">
        <f t="shared" si="1"/>
        <v>3277</v>
      </c>
      <c r="D752" s="2">
        <f t="shared" si="2"/>
        <v>3277</v>
      </c>
      <c r="F752" s="2">
        <f t="shared" si="3"/>
        <v>0</v>
      </c>
      <c r="G752" s="2">
        <f t="shared" si="4"/>
        <v>0</v>
      </c>
    </row>
    <row r="753">
      <c r="A753" s="2">
        <f>(Sheet3!A753)</f>
        <v>76605</v>
      </c>
      <c r="B753" s="2">
        <f>(Sheet2!A753)</f>
        <v>80000</v>
      </c>
      <c r="C753" s="2">
        <f t="shared" si="1"/>
        <v>3395</v>
      </c>
      <c r="D753" s="2">
        <f t="shared" si="2"/>
        <v>3395</v>
      </c>
      <c r="F753" s="2">
        <f t="shared" si="3"/>
        <v>0</v>
      </c>
      <c r="G753" s="2">
        <f t="shared" si="4"/>
        <v>0</v>
      </c>
    </row>
    <row r="754">
      <c r="A754" s="2">
        <f>(Sheet3!A754)</f>
        <v>76635</v>
      </c>
      <c r="B754" s="2">
        <f>(Sheet2!A754)</f>
        <v>80071</v>
      </c>
      <c r="C754" s="2">
        <f t="shared" si="1"/>
        <v>3436</v>
      </c>
      <c r="D754" s="2">
        <f t="shared" si="2"/>
        <v>3436</v>
      </c>
      <c r="F754" s="2">
        <f t="shared" si="3"/>
        <v>0</v>
      </c>
      <c r="G754" s="2">
        <f t="shared" si="4"/>
        <v>0</v>
      </c>
    </row>
    <row r="755">
      <c r="A755" s="2">
        <f>(Sheet3!A755)</f>
        <v>76765</v>
      </c>
      <c r="B755" s="2">
        <f>(Sheet2!A755)</f>
        <v>80333</v>
      </c>
      <c r="C755" s="2">
        <f t="shared" si="1"/>
        <v>3568</v>
      </c>
      <c r="D755" s="2">
        <f t="shared" si="2"/>
        <v>3568</v>
      </c>
      <c r="F755" s="2">
        <f t="shared" si="3"/>
        <v>0</v>
      </c>
      <c r="G755" s="2">
        <f t="shared" si="4"/>
        <v>0</v>
      </c>
    </row>
    <row r="756">
      <c r="A756" s="2">
        <f>(Sheet3!A756)</f>
        <v>76966</v>
      </c>
      <c r="B756" s="2">
        <f>(Sheet2!A756)</f>
        <v>80450</v>
      </c>
      <c r="C756" s="2">
        <f t="shared" si="1"/>
        <v>3484</v>
      </c>
      <c r="D756" s="2">
        <f t="shared" si="2"/>
        <v>3484</v>
      </c>
      <c r="F756" s="2">
        <f t="shared" si="3"/>
        <v>0</v>
      </c>
      <c r="G756" s="2">
        <f t="shared" si="4"/>
        <v>0</v>
      </c>
    </row>
    <row r="757">
      <c r="A757" s="2">
        <f>(Sheet3!A757)</f>
        <v>77019</v>
      </c>
      <c r="B757" s="2">
        <f>(Sheet2!A757)</f>
        <v>80709</v>
      </c>
      <c r="C757" s="2">
        <f t="shared" si="1"/>
        <v>3690</v>
      </c>
      <c r="D757" s="2">
        <f t="shared" si="2"/>
        <v>3690</v>
      </c>
      <c r="F757" s="2">
        <f t="shared" si="3"/>
        <v>16</v>
      </c>
      <c r="G757" s="2">
        <f t="shared" si="4"/>
        <v>1232304</v>
      </c>
    </row>
    <row r="758">
      <c r="A758" s="2">
        <f>(Sheet3!A758)</f>
        <v>77088</v>
      </c>
      <c r="B758" s="2">
        <f>(Sheet2!A758)</f>
        <v>80735</v>
      </c>
      <c r="C758" s="2">
        <f t="shared" si="1"/>
        <v>3647</v>
      </c>
      <c r="D758" s="2">
        <f t="shared" si="2"/>
        <v>3647</v>
      </c>
      <c r="F758" s="2">
        <f t="shared" si="3"/>
        <v>0</v>
      </c>
      <c r="G758" s="2">
        <f t="shared" si="4"/>
        <v>0</v>
      </c>
    </row>
    <row r="759">
      <c r="A759" s="2">
        <f>(Sheet3!A759)</f>
        <v>77114</v>
      </c>
      <c r="B759" s="2">
        <f>(Sheet2!A759)</f>
        <v>80932</v>
      </c>
      <c r="C759" s="2">
        <f t="shared" si="1"/>
        <v>3818</v>
      </c>
      <c r="D759" s="2">
        <f t="shared" si="2"/>
        <v>3818</v>
      </c>
      <c r="F759" s="2">
        <f t="shared" si="3"/>
        <v>0</v>
      </c>
      <c r="G759" s="2">
        <f t="shared" si="4"/>
        <v>0</v>
      </c>
    </row>
    <row r="760">
      <c r="A760" s="2">
        <f>(Sheet3!A760)</f>
        <v>77266</v>
      </c>
      <c r="B760" s="2">
        <f>(Sheet2!A760)</f>
        <v>81077</v>
      </c>
      <c r="C760" s="2">
        <f t="shared" si="1"/>
        <v>3811</v>
      </c>
      <c r="D760" s="2">
        <f t="shared" si="2"/>
        <v>3811</v>
      </c>
      <c r="F760" s="2">
        <f t="shared" si="3"/>
        <v>0</v>
      </c>
      <c r="G760" s="2">
        <f t="shared" si="4"/>
        <v>0</v>
      </c>
    </row>
    <row r="761">
      <c r="A761" s="2">
        <f>(Sheet3!A761)</f>
        <v>77271</v>
      </c>
      <c r="B761" s="2">
        <f>(Sheet2!A761)</f>
        <v>81176</v>
      </c>
      <c r="C761" s="2">
        <f t="shared" si="1"/>
        <v>3905</v>
      </c>
      <c r="D761" s="2">
        <f t="shared" si="2"/>
        <v>3905</v>
      </c>
      <c r="F761" s="2">
        <f t="shared" si="3"/>
        <v>0</v>
      </c>
      <c r="G761" s="2">
        <f t="shared" si="4"/>
        <v>0</v>
      </c>
    </row>
    <row r="762">
      <c r="A762" s="2">
        <f>(Sheet3!A762)</f>
        <v>77288</v>
      </c>
      <c r="B762" s="2">
        <f>(Sheet2!A762)</f>
        <v>81310</v>
      </c>
      <c r="C762" s="2">
        <f t="shared" si="1"/>
        <v>4022</v>
      </c>
      <c r="D762" s="2">
        <f t="shared" si="2"/>
        <v>4022</v>
      </c>
      <c r="F762" s="2">
        <f t="shared" si="3"/>
        <v>0</v>
      </c>
      <c r="G762" s="2">
        <f t="shared" si="4"/>
        <v>0</v>
      </c>
    </row>
    <row r="763">
      <c r="A763" s="2">
        <f>(Sheet3!A763)</f>
        <v>77467</v>
      </c>
      <c r="B763" s="2">
        <f>(Sheet2!A763)</f>
        <v>81391</v>
      </c>
      <c r="C763" s="2">
        <f t="shared" si="1"/>
        <v>3924</v>
      </c>
      <c r="D763" s="2">
        <f t="shared" si="2"/>
        <v>3924</v>
      </c>
      <c r="F763" s="2">
        <f t="shared" si="3"/>
        <v>0</v>
      </c>
      <c r="G763" s="2">
        <f t="shared" si="4"/>
        <v>0</v>
      </c>
    </row>
    <row r="764">
      <c r="A764" s="2">
        <f>(Sheet3!A764)</f>
        <v>77568</v>
      </c>
      <c r="B764" s="2">
        <f>(Sheet2!A764)</f>
        <v>81450</v>
      </c>
      <c r="C764" s="2">
        <f t="shared" si="1"/>
        <v>3882</v>
      </c>
      <c r="D764" s="2">
        <f t="shared" si="2"/>
        <v>3882</v>
      </c>
      <c r="F764" s="2">
        <f t="shared" si="3"/>
        <v>0</v>
      </c>
      <c r="G764" s="2">
        <f t="shared" si="4"/>
        <v>0</v>
      </c>
    </row>
    <row r="765">
      <c r="A765" s="2">
        <f>(Sheet3!A765)</f>
        <v>77587</v>
      </c>
      <c r="B765" s="2">
        <f>(Sheet2!A765)</f>
        <v>81450</v>
      </c>
      <c r="C765" s="2">
        <f t="shared" si="1"/>
        <v>3863</v>
      </c>
      <c r="D765" s="2">
        <f t="shared" si="2"/>
        <v>3863</v>
      </c>
      <c r="F765" s="2">
        <f t="shared" si="3"/>
        <v>0</v>
      </c>
      <c r="G765" s="2">
        <f t="shared" si="4"/>
        <v>0</v>
      </c>
    </row>
    <row r="766">
      <c r="A766" s="2">
        <f>(Sheet3!A766)</f>
        <v>77675</v>
      </c>
      <c r="B766" s="2">
        <f>(Sheet2!A766)</f>
        <v>81450</v>
      </c>
      <c r="C766" s="2">
        <f t="shared" si="1"/>
        <v>3775</v>
      </c>
      <c r="D766" s="2">
        <f t="shared" si="2"/>
        <v>3775</v>
      </c>
      <c r="F766" s="2">
        <f t="shared" si="3"/>
        <v>0</v>
      </c>
      <c r="G766" s="2">
        <f t="shared" si="4"/>
        <v>0</v>
      </c>
    </row>
    <row r="767">
      <c r="A767" s="2">
        <f>(Sheet3!A767)</f>
        <v>77697</v>
      </c>
      <c r="B767" s="2">
        <f>(Sheet2!A767)</f>
        <v>81450</v>
      </c>
      <c r="C767" s="2">
        <f t="shared" si="1"/>
        <v>3753</v>
      </c>
      <c r="D767" s="2">
        <f t="shared" si="2"/>
        <v>3753</v>
      </c>
      <c r="F767" s="2">
        <f t="shared" si="3"/>
        <v>0</v>
      </c>
      <c r="G767" s="2">
        <f t="shared" si="4"/>
        <v>0</v>
      </c>
    </row>
    <row r="768">
      <c r="A768" s="2">
        <f>(Sheet3!A768)</f>
        <v>77801</v>
      </c>
      <c r="B768" s="2">
        <f>(Sheet2!A768)</f>
        <v>81450</v>
      </c>
      <c r="C768" s="2">
        <f t="shared" si="1"/>
        <v>3649</v>
      </c>
      <c r="D768" s="2">
        <f t="shared" si="2"/>
        <v>3649</v>
      </c>
      <c r="F768" s="2">
        <f t="shared" si="3"/>
        <v>0</v>
      </c>
      <c r="G768" s="2">
        <f t="shared" si="4"/>
        <v>0</v>
      </c>
    </row>
    <row r="769">
      <c r="A769" s="2">
        <f>(Sheet3!A769)</f>
        <v>77811</v>
      </c>
      <c r="B769" s="2">
        <f>(Sheet2!A769)</f>
        <v>81450</v>
      </c>
      <c r="C769" s="2">
        <f t="shared" si="1"/>
        <v>3639</v>
      </c>
      <c r="D769" s="2">
        <f t="shared" si="2"/>
        <v>3639</v>
      </c>
      <c r="F769" s="2">
        <f t="shared" si="3"/>
        <v>0</v>
      </c>
      <c r="G769" s="2">
        <f t="shared" si="4"/>
        <v>0</v>
      </c>
    </row>
    <row r="770">
      <c r="A770" s="2">
        <f>(Sheet3!A770)</f>
        <v>77889</v>
      </c>
      <c r="B770" s="2">
        <f>(Sheet2!A770)</f>
        <v>81450</v>
      </c>
      <c r="C770" s="2">
        <f t="shared" si="1"/>
        <v>3561</v>
      </c>
      <c r="D770" s="2">
        <f t="shared" si="2"/>
        <v>3561</v>
      </c>
      <c r="F770" s="2">
        <f t="shared" si="3"/>
        <v>0</v>
      </c>
      <c r="G770" s="2">
        <f t="shared" si="4"/>
        <v>0</v>
      </c>
    </row>
    <row r="771">
      <c r="A771" s="2">
        <f>(Sheet3!A771)</f>
        <v>78015</v>
      </c>
      <c r="B771" s="2">
        <f>(Sheet2!A771)</f>
        <v>81450</v>
      </c>
      <c r="C771" s="2">
        <f t="shared" si="1"/>
        <v>3435</v>
      </c>
      <c r="D771" s="2">
        <f t="shared" si="2"/>
        <v>3435</v>
      </c>
      <c r="F771" s="2">
        <f t="shared" si="3"/>
        <v>0</v>
      </c>
      <c r="G771" s="2">
        <f t="shared" si="4"/>
        <v>0</v>
      </c>
    </row>
    <row r="772">
      <c r="A772" s="2">
        <f>(Sheet3!A772)</f>
        <v>78106</v>
      </c>
      <c r="B772" s="2">
        <f>(Sheet2!A772)</f>
        <v>81450</v>
      </c>
      <c r="C772" s="2">
        <f t="shared" si="1"/>
        <v>3344</v>
      </c>
      <c r="D772" s="2">
        <f t="shared" si="2"/>
        <v>3344</v>
      </c>
      <c r="F772" s="2">
        <f t="shared" si="3"/>
        <v>0</v>
      </c>
      <c r="G772" s="2">
        <f t="shared" si="4"/>
        <v>0</v>
      </c>
    </row>
    <row r="773">
      <c r="A773" s="2">
        <f>(Sheet3!A773)</f>
        <v>78274</v>
      </c>
      <c r="B773" s="2">
        <f>(Sheet2!A773)</f>
        <v>81450</v>
      </c>
      <c r="C773" s="2">
        <f t="shared" si="1"/>
        <v>3176</v>
      </c>
      <c r="D773" s="2">
        <f t="shared" si="2"/>
        <v>3176</v>
      </c>
      <c r="F773" s="2">
        <f t="shared" si="3"/>
        <v>0</v>
      </c>
      <c r="G773" s="2">
        <f t="shared" si="4"/>
        <v>0</v>
      </c>
    </row>
    <row r="774">
      <c r="A774" s="2">
        <f>(Sheet3!A774)</f>
        <v>78774</v>
      </c>
      <c r="B774" s="2">
        <f>(Sheet2!A774)</f>
        <v>81450</v>
      </c>
      <c r="C774" s="2">
        <f t="shared" si="1"/>
        <v>2676</v>
      </c>
      <c r="D774" s="2">
        <f t="shared" si="2"/>
        <v>2676</v>
      </c>
      <c r="F774" s="2">
        <f t="shared" si="3"/>
        <v>0</v>
      </c>
      <c r="G774" s="2">
        <f t="shared" si="4"/>
        <v>0</v>
      </c>
    </row>
    <row r="775">
      <c r="A775" s="2">
        <f>(Sheet3!A775)</f>
        <v>78791</v>
      </c>
      <c r="B775" s="2">
        <f>(Sheet2!A775)</f>
        <v>81450</v>
      </c>
      <c r="C775" s="2">
        <f t="shared" si="1"/>
        <v>2659</v>
      </c>
      <c r="D775" s="2">
        <f t="shared" si="2"/>
        <v>2659</v>
      </c>
      <c r="F775" s="2">
        <f t="shared" si="3"/>
        <v>0</v>
      </c>
      <c r="G775" s="2">
        <f t="shared" si="4"/>
        <v>0</v>
      </c>
    </row>
    <row r="776">
      <c r="A776" s="2">
        <f>(Sheet3!A776)</f>
        <v>79015</v>
      </c>
      <c r="B776" s="2">
        <f>(Sheet2!A776)</f>
        <v>81450</v>
      </c>
      <c r="C776" s="2">
        <f t="shared" si="1"/>
        <v>2435</v>
      </c>
      <c r="D776" s="2">
        <f t="shared" si="2"/>
        <v>2435</v>
      </c>
      <c r="F776" s="2">
        <f t="shared" si="3"/>
        <v>0</v>
      </c>
      <c r="G776" s="2">
        <f t="shared" si="4"/>
        <v>0</v>
      </c>
    </row>
    <row r="777">
      <c r="A777" s="2">
        <f>(Sheet3!A777)</f>
        <v>79374</v>
      </c>
      <c r="B777" s="2">
        <f>(Sheet2!A777)</f>
        <v>81450</v>
      </c>
      <c r="C777" s="2">
        <f t="shared" si="1"/>
        <v>2076</v>
      </c>
      <c r="D777" s="2">
        <f t="shared" si="2"/>
        <v>2076</v>
      </c>
      <c r="F777" s="2">
        <f t="shared" si="3"/>
        <v>0</v>
      </c>
      <c r="G777" s="2">
        <f t="shared" si="4"/>
        <v>0</v>
      </c>
    </row>
    <row r="778">
      <c r="A778" s="2">
        <f>(Sheet3!A778)</f>
        <v>79395</v>
      </c>
      <c r="B778" s="2">
        <f>(Sheet2!A778)</f>
        <v>81450</v>
      </c>
      <c r="C778" s="2">
        <f t="shared" si="1"/>
        <v>2055</v>
      </c>
      <c r="D778" s="2">
        <f t="shared" si="2"/>
        <v>2055</v>
      </c>
      <c r="F778" s="2">
        <f t="shared" si="3"/>
        <v>0</v>
      </c>
      <c r="G778" s="2">
        <f t="shared" si="4"/>
        <v>0</v>
      </c>
    </row>
    <row r="779">
      <c r="A779" s="2">
        <f>(Sheet3!A779)</f>
        <v>79468</v>
      </c>
      <c r="B779" s="2">
        <f>(Sheet2!A779)</f>
        <v>81450</v>
      </c>
      <c r="C779" s="2">
        <f t="shared" si="1"/>
        <v>1982</v>
      </c>
      <c r="D779" s="2">
        <f t="shared" si="2"/>
        <v>1982</v>
      </c>
      <c r="F779" s="2">
        <f t="shared" si="3"/>
        <v>0</v>
      </c>
      <c r="G779" s="2">
        <f t="shared" si="4"/>
        <v>0</v>
      </c>
    </row>
    <row r="780">
      <c r="A780" s="2">
        <f>(Sheet3!A780)</f>
        <v>79501</v>
      </c>
      <c r="B780" s="2">
        <f>(Sheet2!A780)</f>
        <v>81450</v>
      </c>
      <c r="C780" s="2">
        <f t="shared" si="1"/>
        <v>1949</v>
      </c>
      <c r="D780" s="2">
        <f t="shared" si="2"/>
        <v>1949</v>
      </c>
      <c r="F780" s="2">
        <f t="shared" si="3"/>
        <v>0</v>
      </c>
      <c r="G780" s="2">
        <f t="shared" si="4"/>
        <v>0</v>
      </c>
    </row>
    <row r="781">
      <c r="A781" s="2">
        <f>(Sheet3!A781)</f>
        <v>79555</v>
      </c>
      <c r="B781" s="2">
        <f>(Sheet2!A781)</f>
        <v>81607</v>
      </c>
      <c r="C781" s="2">
        <f t="shared" si="1"/>
        <v>2052</v>
      </c>
      <c r="D781" s="2">
        <f t="shared" si="2"/>
        <v>2052</v>
      </c>
      <c r="F781" s="2">
        <f t="shared" si="3"/>
        <v>0</v>
      </c>
      <c r="G781" s="2">
        <f t="shared" si="4"/>
        <v>0</v>
      </c>
    </row>
    <row r="782">
      <c r="A782" s="2">
        <f>(Sheet3!A782)</f>
        <v>79617</v>
      </c>
      <c r="B782" s="2">
        <f>(Sheet2!A782)</f>
        <v>81694</v>
      </c>
      <c r="C782" s="2">
        <f t="shared" si="1"/>
        <v>2077</v>
      </c>
      <c r="D782" s="2">
        <f t="shared" si="2"/>
        <v>2077</v>
      </c>
      <c r="F782" s="2">
        <f t="shared" si="3"/>
        <v>0</v>
      </c>
      <c r="G782" s="2">
        <f t="shared" si="4"/>
        <v>0</v>
      </c>
    </row>
    <row r="783">
      <c r="A783" s="2">
        <f>(Sheet3!A783)</f>
        <v>79679</v>
      </c>
      <c r="B783" s="2">
        <f>(Sheet2!A783)</f>
        <v>81752</v>
      </c>
      <c r="C783" s="2">
        <f t="shared" si="1"/>
        <v>2073</v>
      </c>
      <c r="D783" s="2">
        <f t="shared" si="2"/>
        <v>2073</v>
      </c>
      <c r="F783" s="2">
        <f t="shared" si="3"/>
        <v>0</v>
      </c>
      <c r="G783" s="2">
        <f t="shared" si="4"/>
        <v>0</v>
      </c>
    </row>
    <row r="784">
      <c r="A784" s="2">
        <f>(Sheet3!A784)</f>
        <v>79769</v>
      </c>
      <c r="B784" s="2">
        <f>(Sheet2!A784)</f>
        <v>81901</v>
      </c>
      <c r="C784" s="2">
        <f t="shared" si="1"/>
        <v>2132</v>
      </c>
      <c r="D784" s="2">
        <f t="shared" si="2"/>
        <v>2132</v>
      </c>
      <c r="F784" s="2">
        <f t="shared" si="3"/>
        <v>0</v>
      </c>
      <c r="G784" s="2">
        <f t="shared" si="4"/>
        <v>0</v>
      </c>
    </row>
    <row r="785">
      <c r="A785" s="2">
        <f>(Sheet3!A785)</f>
        <v>79829</v>
      </c>
      <c r="B785" s="2">
        <f>(Sheet2!A785)</f>
        <v>81943</v>
      </c>
      <c r="C785" s="2">
        <f t="shared" si="1"/>
        <v>2114</v>
      </c>
      <c r="D785" s="2">
        <f t="shared" si="2"/>
        <v>2114</v>
      </c>
      <c r="F785" s="2">
        <f t="shared" si="3"/>
        <v>4</v>
      </c>
      <c r="G785" s="2">
        <f t="shared" si="4"/>
        <v>319316</v>
      </c>
    </row>
    <row r="786">
      <c r="A786" s="2">
        <f>(Sheet3!A786)</f>
        <v>79851</v>
      </c>
      <c r="B786" s="2">
        <f>(Sheet2!A786)</f>
        <v>81943</v>
      </c>
      <c r="C786" s="2">
        <f t="shared" si="1"/>
        <v>2092</v>
      </c>
      <c r="D786" s="2">
        <f t="shared" si="2"/>
        <v>2092</v>
      </c>
      <c r="F786" s="2">
        <f t="shared" si="3"/>
        <v>0</v>
      </c>
      <c r="G786" s="2">
        <f t="shared" si="4"/>
        <v>0</v>
      </c>
    </row>
    <row r="787">
      <c r="A787" s="2">
        <f>(Sheet3!A787)</f>
        <v>79976</v>
      </c>
      <c r="B787" s="2">
        <f>(Sheet2!A787)</f>
        <v>81943</v>
      </c>
      <c r="C787" s="2">
        <f t="shared" si="1"/>
        <v>1967</v>
      </c>
      <c r="D787" s="2">
        <f t="shared" si="2"/>
        <v>1967</v>
      </c>
      <c r="F787" s="2">
        <f t="shared" si="3"/>
        <v>0</v>
      </c>
      <c r="G787" s="2">
        <f t="shared" si="4"/>
        <v>0</v>
      </c>
    </row>
    <row r="788">
      <c r="A788" s="2">
        <f>(Sheet3!A788)</f>
        <v>80092</v>
      </c>
      <c r="B788" s="2">
        <f>(Sheet2!A788)</f>
        <v>81943</v>
      </c>
      <c r="C788" s="2">
        <f t="shared" si="1"/>
        <v>1851</v>
      </c>
      <c r="D788" s="2">
        <f t="shared" si="2"/>
        <v>1851</v>
      </c>
      <c r="F788" s="2">
        <f t="shared" si="3"/>
        <v>0</v>
      </c>
      <c r="G788" s="2">
        <f t="shared" si="4"/>
        <v>0</v>
      </c>
    </row>
    <row r="789">
      <c r="A789" s="2">
        <f>(Sheet3!A789)</f>
        <v>80337</v>
      </c>
      <c r="B789" s="2">
        <f>(Sheet2!A789)</f>
        <v>81943</v>
      </c>
      <c r="C789" s="2">
        <f t="shared" si="1"/>
        <v>1606</v>
      </c>
      <c r="D789" s="2">
        <f t="shared" si="2"/>
        <v>1606</v>
      </c>
      <c r="F789" s="2">
        <f t="shared" si="3"/>
        <v>0</v>
      </c>
      <c r="G789" s="2">
        <f t="shared" si="4"/>
        <v>0</v>
      </c>
    </row>
    <row r="790">
      <c r="A790" s="2">
        <f>(Sheet3!A790)</f>
        <v>80476</v>
      </c>
      <c r="B790" s="2">
        <f>(Sheet2!A790)</f>
        <v>81943</v>
      </c>
      <c r="C790" s="2">
        <f t="shared" si="1"/>
        <v>1467</v>
      </c>
      <c r="D790" s="2">
        <f t="shared" si="2"/>
        <v>1467</v>
      </c>
      <c r="F790" s="2">
        <f t="shared" si="3"/>
        <v>0</v>
      </c>
      <c r="G790" s="2">
        <f t="shared" si="4"/>
        <v>0</v>
      </c>
    </row>
    <row r="791">
      <c r="A791" s="2">
        <f>(Sheet3!A791)</f>
        <v>80545</v>
      </c>
      <c r="B791" s="2">
        <f>(Sheet2!A791)</f>
        <v>81943</v>
      </c>
      <c r="C791" s="2">
        <f t="shared" si="1"/>
        <v>1398</v>
      </c>
      <c r="D791" s="2">
        <f t="shared" si="2"/>
        <v>1398</v>
      </c>
      <c r="F791" s="2">
        <f t="shared" si="3"/>
        <v>0</v>
      </c>
      <c r="G791" s="2">
        <f t="shared" si="4"/>
        <v>0</v>
      </c>
    </row>
    <row r="792">
      <c r="A792" s="2">
        <f>(Sheet3!A792)</f>
        <v>80603</v>
      </c>
      <c r="B792" s="2">
        <f>(Sheet2!A792)</f>
        <v>81943</v>
      </c>
      <c r="C792" s="2">
        <f t="shared" si="1"/>
        <v>1340</v>
      </c>
      <c r="D792" s="2">
        <f t="shared" si="2"/>
        <v>1340</v>
      </c>
      <c r="F792" s="2">
        <f t="shared" si="3"/>
        <v>0</v>
      </c>
      <c r="G792" s="2">
        <f t="shared" si="4"/>
        <v>0</v>
      </c>
    </row>
    <row r="793">
      <c r="A793" s="2">
        <f>(Sheet3!A793)</f>
        <v>80718</v>
      </c>
      <c r="B793" s="2">
        <f>(Sheet2!A793)</f>
        <v>81943</v>
      </c>
      <c r="C793" s="2">
        <f t="shared" si="1"/>
        <v>1225</v>
      </c>
      <c r="D793" s="2">
        <f t="shared" si="2"/>
        <v>1225</v>
      </c>
      <c r="F793" s="2">
        <f t="shared" si="3"/>
        <v>0</v>
      </c>
      <c r="G793" s="2">
        <f t="shared" si="4"/>
        <v>0</v>
      </c>
    </row>
    <row r="794">
      <c r="A794" s="2">
        <f>(Sheet3!A794)</f>
        <v>80739</v>
      </c>
      <c r="B794" s="2">
        <f>(Sheet2!A794)</f>
        <v>81943</v>
      </c>
      <c r="C794" s="2">
        <f t="shared" si="1"/>
        <v>1204</v>
      </c>
      <c r="D794" s="2">
        <f t="shared" si="2"/>
        <v>1204</v>
      </c>
      <c r="F794" s="2">
        <f t="shared" si="3"/>
        <v>0</v>
      </c>
      <c r="G794" s="2">
        <f t="shared" si="4"/>
        <v>0</v>
      </c>
    </row>
    <row r="795">
      <c r="A795" s="2">
        <f>(Sheet3!A795)</f>
        <v>81027</v>
      </c>
      <c r="B795" s="2">
        <f>(Sheet2!A795)</f>
        <v>81943</v>
      </c>
      <c r="C795" s="2">
        <f t="shared" si="1"/>
        <v>916</v>
      </c>
      <c r="D795" s="2">
        <f t="shared" si="2"/>
        <v>916</v>
      </c>
      <c r="F795" s="2">
        <f t="shared" si="3"/>
        <v>0</v>
      </c>
      <c r="G795" s="2">
        <f t="shared" si="4"/>
        <v>0</v>
      </c>
    </row>
    <row r="796">
      <c r="A796" s="2">
        <f>(Sheet3!A796)</f>
        <v>81232</v>
      </c>
      <c r="B796" s="2">
        <f>(Sheet2!A796)</f>
        <v>81943</v>
      </c>
      <c r="C796" s="2">
        <f t="shared" si="1"/>
        <v>711</v>
      </c>
      <c r="D796" s="2">
        <f t="shared" si="2"/>
        <v>711</v>
      </c>
      <c r="F796" s="2">
        <f t="shared" si="3"/>
        <v>0</v>
      </c>
      <c r="G796" s="2">
        <f t="shared" si="4"/>
        <v>0</v>
      </c>
    </row>
    <row r="797">
      <c r="A797" s="2">
        <f>(Sheet3!A797)</f>
        <v>81249</v>
      </c>
      <c r="B797" s="2">
        <f>(Sheet2!A797)</f>
        <v>81976</v>
      </c>
      <c r="C797" s="2">
        <f t="shared" si="1"/>
        <v>727</v>
      </c>
      <c r="D797" s="2">
        <f t="shared" si="2"/>
        <v>727</v>
      </c>
      <c r="F797" s="2">
        <f t="shared" si="3"/>
        <v>0</v>
      </c>
      <c r="G797" s="2">
        <f t="shared" si="4"/>
        <v>0</v>
      </c>
    </row>
    <row r="798">
      <c r="A798" s="2">
        <f>(Sheet3!A798)</f>
        <v>81303</v>
      </c>
      <c r="B798" s="2">
        <f>(Sheet2!A798)</f>
        <v>81976</v>
      </c>
      <c r="C798" s="2">
        <f t="shared" si="1"/>
        <v>673</v>
      </c>
      <c r="D798" s="2">
        <f t="shared" si="2"/>
        <v>673</v>
      </c>
      <c r="F798" s="2">
        <f t="shared" si="3"/>
        <v>0</v>
      </c>
      <c r="G798" s="2">
        <f t="shared" si="4"/>
        <v>0</v>
      </c>
    </row>
    <row r="799">
      <c r="A799" s="2">
        <f>(Sheet3!A799)</f>
        <v>81450</v>
      </c>
      <c r="B799" s="2">
        <f>(Sheet2!A799)</f>
        <v>81976</v>
      </c>
      <c r="C799" s="2">
        <f t="shared" si="1"/>
        <v>526</v>
      </c>
      <c r="D799" s="2">
        <f t="shared" si="2"/>
        <v>526</v>
      </c>
      <c r="F799" s="2">
        <f t="shared" si="3"/>
        <v>17</v>
      </c>
      <c r="G799" s="2">
        <f t="shared" si="4"/>
        <v>1384650</v>
      </c>
    </row>
    <row r="800">
      <c r="A800" s="2">
        <f>(Sheet3!A800)</f>
        <v>81479</v>
      </c>
      <c r="B800" s="2">
        <f>(Sheet2!A800)</f>
        <v>81976</v>
      </c>
      <c r="C800" s="2">
        <f t="shared" si="1"/>
        <v>497</v>
      </c>
      <c r="D800" s="2">
        <f t="shared" si="2"/>
        <v>497</v>
      </c>
      <c r="F800" s="2">
        <f t="shared" si="3"/>
        <v>0</v>
      </c>
      <c r="G800" s="2">
        <f t="shared" si="4"/>
        <v>0</v>
      </c>
    </row>
    <row r="801">
      <c r="A801" s="2">
        <f>(Sheet3!A801)</f>
        <v>81533</v>
      </c>
      <c r="B801" s="2">
        <f>(Sheet2!A801)</f>
        <v>81976</v>
      </c>
      <c r="C801" s="2">
        <f t="shared" si="1"/>
        <v>443</v>
      </c>
      <c r="D801" s="2">
        <f t="shared" si="2"/>
        <v>443</v>
      </c>
      <c r="F801" s="2">
        <f t="shared" si="3"/>
        <v>0</v>
      </c>
      <c r="G801" s="2">
        <f t="shared" si="4"/>
        <v>0</v>
      </c>
    </row>
    <row r="802">
      <c r="A802" s="2">
        <f>(Sheet3!A802)</f>
        <v>81620</v>
      </c>
      <c r="B802" s="2">
        <f>(Sheet2!A802)</f>
        <v>81976</v>
      </c>
      <c r="C802" s="2">
        <f t="shared" si="1"/>
        <v>356</v>
      </c>
      <c r="D802" s="2">
        <f t="shared" si="2"/>
        <v>356</v>
      </c>
      <c r="F802" s="2">
        <f t="shared" si="3"/>
        <v>0</v>
      </c>
      <c r="G802" s="2">
        <f t="shared" si="4"/>
        <v>0</v>
      </c>
    </row>
    <row r="803">
      <c r="A803" s="2">
        <f>(Sheet3!A803)</f>
        <v>81857</v>
      </c>
      <c r="B803" s="2">
        <f>(Sheet2!A803)</f>
        <v>81976</v>
      </c>
      <c r="C803" s="2">
        <f t="shared" si="1"/>
        <v>119</v>
      </c>
      <c r="D803" s="2">
        <f t="shared" si="2"/>
        <v>119</v>
      </c>
      <c r="F803" s="2">
        <f t="shared" si="3"/>
        <v>0</v>
      </c>
      <c r="G803" s="2">
        <f t="shared" si="4"/>
        <v>0</v>
      </c>
    </row>
    <row r="804">
      <c r="A804" s="2">
        <f>(Sheet3!A804)</f>
        <v>81860</v>
      </c>
      <c r="B804" s="2">
        <f>(Sheet2!A804)</f>
        <v>81976</v>
      </c>
      <c r="C804" s="2">
        <f t="shared" si="1"/>
        <v>116</v>
      </c>
      <c r="D804" s="2">
        <f t="shared" si="2"/>
        <v>116</v>
      </c>
      <c r="F804" s="2">
        <f t="shared" si="3"/>
        <v>0</v>
      </c>
      <c r="G804" s="2">
        <f t="shared" si="4"/>
        <v>0</v>
      </c>
    </row>
    <row r="805">
      <c r="A805" s="2">
        <f>(Sheet3!A805)</f>
        <v>81943</v>
      </c>
      <c r="B805" s="2">
        <f>(Sheet2!A805)</f>
        <v>81976</v>
      </c>
      <c r="C805" s="2">
        <f t="shared" si="1"/>
        <v>33</v>
      </c>
      <c r="D805" s="2">
        <f t="shared" si="2"/>
        <v>33</v>
      </c>
      <c r="F805" s="2">
        <f t="shared" si="3"/>
        <v>12</v>
      </c>
      <c r="G805" s="2">
        <f t="shared" si="4"/>
        <v>983316</v>
      </c>
    </row>
    <row r="806">
      <c r="A806" s="2">
        <f>(Sheet3!A806)</f>
        <v>81976</v>
      </c>
      <c r="B806" s="2">
        <f>(Sheet2!A806)</f>
        <v>81976</v>
      </c>
      <c r="C806" s="2">
        <f t="shared" si="1"/>
        <v>0</v>
      </c>
      <c r="D806" s="2">
        <f t="shared" si="2"/>
        <v>0</v>
      </c>
      <c r="F806" s="2">
        <f t="shared" si="3"/>
        <v>17</v>
      </c>
      <c r="G806" s="2">
        <f t="shared" si="4"/>
        <v>1393592</v>
      </c>
    </row>
    <row r="807">
      <c r="A807" s="2">
        <f>(Sheet3!A807)</f>
        <v>81996</v>
      </c>
      <c r="B807" s="2">
        <f>(Sheet2!A807)</f>
        <v>81976</v>
      </c>
      <c r="C807" s="2">
        <f t="shared" si="1"/>
        <v>-20</v>
      </c>
      <c r="D807" s="2">
        <f t="shared" si="2"/>
        <v>20</v>
      </c>
      <c r="F807" s="2">
        <f t="shared" si="3"/>
        <v>0</v>
      </c>
      <c r="G807" s="2">
        <f t="shared" si="4"/>
        <v>0</v>
      </c>
    </row>
    <row r="808">
      <c r="A808" s="2">
        <f>(Sheet3!A808)</f>
        <v>82055</v>
      </c>
      <c r="B808" s="2">
        <f>(Sheet2!A808)</f>
        <v>81976</v>
      </c>
      <c r="C808" s="2">
        <f t="shared" si="1"/>
        <v>-79</v>
      </c>
      <c r="D808" s="2">
        <f t="shared" si="2"/>
        <v>79</v>
      </c>
      <c r="F808" s="2">
        <f t="shared" si="3"/>
        <v>0</v>
      </c>
      <c r="G808" s="2">
        <f t="shared" si="4"/>
        <v>0</v>
      </c>
    </row>
    <row r="809">
      <c r="A809" s="2">
        <f>(Sheet3!A809)</f>
        <v>82147</v>
      </c>
      <c r="B809" s="2">
        <f>(Sheet2!A809)</f>
        <v>81976</v>
      </c>
      <c r="C809" s="2">
        <f t="shared" si="1"/>
        <v>-171</v>
      </c>
      <c r="D809" s="2">
        <f t="shared" si="2"/>
        <v>171</v>
      </c>
      <c r="F809" s="2">
        <f t="shared" si="3"/>
        <v>0</v>
      </c>
      <c r="G809" s="2">
        <f t="shared" si="4"/>
        <v>0</v>
      </c>
    </row>
    <row r="810">
      <c r="A810" s="2">
        <f>(Sheet3!A810)</f>
        <v>82315</v>
      </c>
      <c r="B810" s="2">
        <f>(Sheet2!A810)</f>
        <v>81976</v>
      </c>
      <c r="C810" s="2">
        <f t="shared" si="1"/>
        <v>-339</v>
      </c>
      <c r="D810" s="2">
        <f t="shared" si="2"/>
        <v>339</v>
      </c>
      <c r="F810" s="2">
        <f t="shared" si="3"/>
        <v>0</v>
      </c>
      <c r="G810" s="2">
        <f t="shared" si="4"/>
        <v>0</v>
      </c>
    </row>
    <row r="811">
      <c r="A811" s="2">
        <f>(Sheet3!A811)</f>
        <v>82508</v>
      </c>
      <c r="B811" s="2">
        <f>(Sheet2!A811)</f>
        <v>81976</v>
      </c>
      <c r="C811" s="2">
        <f t="shared" si="1"/>
        <v>-532</v>
      </c>
      <c r="D811" s="2">
        <f t="shared" si="2"/>
        <v>532</v>
      </c>
      <c r="F811" s="2">
        <f t="shared" si="3"/>
        <v>0</v>
      </c>
      <c r="G811" s="2">
        <f t="shared" si="4"/>
        <v>0</v>
      </c>
    </row>
    <row r="812">
      <c r="A812" s="2">
        <f>(Sheet3!A812)</f>
        <v>82613</v>
      </c>
      <c r="B812" s="2">
        <f>(Sheet2!A812)</f>
        <v>81976</v>
      </c>
      <c r="C812" s="2">
        <f t="shared" si="1"/>
        <v>-637</v>
      </c>
      <c r="D812" s="2">
        <f t="shared" si="2"/>
        <v>637</v>
      </c>
      <c r="F812" s="2">
        <f t="shared" si="3"/>
        <v>0</v>
      </c>
      <c r="G812" s="2">
        <f t="shared" si="4"/>
        <v>0</v>
      </c>
    </row>
    <row r="813">
      <c r="A813" s="2">
        <f>(Sheet3!A813)</f>
        <v>82717</v>
      </c>
      <c r="B813" s="2">
        <f>(Sheet2!A813)</f>
        <v>81976</v>
      </c>
      <c r="C813" s="2">
        <f t="shared" si="1"/>
        <v>-741</v>
      </c>
      <c r="D813" s="2">
        <f t="shared" si="2"/>
        <v>741</v>
      </c>
      <c r="F813" s="2">
        <f t="shared" si="3"/>
        <v>0</v>
      </c>
      <c r="G813" s="2">
        <f t="shared" si="4"/>
        <v>0</v>
      </c>
    </row>
    <row r="814">
      <c r="A814" s="2">
        <f>(Sheet3!A814)</f>
        <v>82728</v>
      </c>
      <c r="B814" s="2">
        <f>(Sheet2!A814)</f>
        <v>82014</v>
      </c>
      <c r="C814" s="2">
        <f t="shared" si="1"/>
        <v>-714</v>
      </c>
      <c r="D814" s="2">
        <f t="shared" si="2"/>
        <v>714</v>
      </c>
      <c r="F814" s="2">
        <f t="shared" si="3"/>
        <v>0</v>
      </c>
      <c r="G814" s="2">
        <f t="shared" si="4"/>
        <v>0</v>
      </c>
    </row>
    <row r="815">
      <c r="A815" s="2">
        <f>(Sheet3!A815)</f>
        <v>82756</v>
      </c>
      <c r="B815" s="2">
        <f>(Sheet2!A815)</f>
        <v>82015</v>
      </c>
      <c r="C815" s="2">
        <f t="shared" si="1"/>
        <v>-741</v>
      </c>
      <c r="D815" s="2">
        <f t="shared" si="2"/>
        <v>741</v>
      </c>
      <c r="F815" s="2">
        <f t="shared" si="3"/>
        <v>0</v>
      </c>
      <c r="G815" s="2">
        <f t="shared" si="4"/>
        <v>0</v>
      </c>
    </row>
    <row r="816">
      <c r="A816" s="2">
        <f>(Sheet3!A816)</f>
        <v>82774</v>
      </c>
      <c r="B816" s="2">
        <f>(Sheet2!A816)</f>
        <v>82114</v>
      </c>
      <c r="C816" s="2">
        <f t="shared" si="1"/>
        <v>-660</v>
      </c>
      <c r="D816" s="2">
        <f t="shared" si="2"/>
        <v>660</v>
      </c>
      <c r="F816" s="2">
        <f t="shared" si="3"/>
        <v>0</v>
      </c>
      <c r="G816" s="2">
        <f t="shared" si="4"/>
        <v>0</v>
      </c>
    </row>
    <row r="817">
      <c r="A817" s="2">
        <f>(Sheet3!A817)</f>
        <v>82806</v>
      </c>
      <c r="B817" s="2">
        <f>(Sheet2!A817)</f>
        <v>82123</v>
      </c>
      <c r="C817" s="2">
        <f t="shared" si="1"/>
        <v>-683</v>
      </c>
      <c r="D817" s="2">
        <f t="shared" si="2"/>
        <v>683</v>
      </c>
      <c r="F817" s="2">
        <f t="shared" si="3"/>
        <v>0</v>
      </c>
      <c r="G817" s="2">
        <f t="shared" si="4"/>
        <v>0</v>
      </c>
    </row>
    <row r="818">
      <c r="A818" s="2">
        <f>(Sheet3!A818)</f>
        <v>82865</v>
      </c>
      <c r="B818" s="2">
        <f>(Sheet2!A818)</f>
        <v>82318</v>
      </c>
      <c r="C818" s="2">
        <f t="shared" si="1"/>
        <v>-547</v>
      </c>
      <c r="D818" s="2">
        <f t="shared" si="2"/>
        <v>547</v>
      </c>
      <c r="F818" s="2">
        <f t="shared" si="3"/>
        <v>0</v>
      </c>
      <c r="G818" s="2">
        <f t="shared" si="4"/>
        <v>0</v>
      </c>
    </row>
    <row r="819">
      <c r="A819" s="2">
        <f>(Sheet3!A819)</f>
        <v>82921</v>
      </c>
      <c r="B819" s="2">
        <f>(Sheet2!A819)</f>
        <v>82748</v>
      </c>
      <c r="C819" s="2">
        <f t="shared" si="1"/>
        <v>-173</v>
      </c>
      <c r="D819" s="2">
        <f t="shared" si="2"/>
        <v>173</v>
      </c>
      <c r="F819" s="2">
        <f t="shared" si="3"/>
        <v>0</v>
      </c>
      <c r="G819" s="2">
        <f t="shared" si="4"/>
        <v>0</v>
      </c>
    </row>
    <row r="820">
      <c r="A820" s="2">
        <f>(Sheet3!A820)</f>
        <v>82925</v>
      </c>
      <c r="B820" s="2">
        <f>(Sheet2!A820)</f>
        <v>82954</v>
      </c>
      <c r="C820" s="2">
        <f t="shared" si="1"/>
        <v>29</v>
      </c>
      <c r="D820" s="2">
        <f t="shared" si="2"/>
        <v>29</v>
      </c>
      <c r="F820" s="2">
        <f t="shared" si="3"/>
        <v>0</v>
      </c>
      <c r="G820" s="2">
        <f t="shared" si="4"/>
        <v>0</v>
      </c>
    </row>
    <row r="821">
      <c r="A821" s="2">
        <f>(Sheet3!A821)</f>
        <v>82943</v>
      </c>
      <c r="B821" s="2">
        <f>(Sheet2!A821)</f>
        <v>83141</v>
      </c>
      <c r="C821" s="2">
        <f t="shared" si="1"/>
        <v>198</v>
      </c>
      <c r="D821" s="2">
        <f t="shared" si="2"/>
        <v>198</v>
      </c>
      <c r="F821" s="2">
        <f t="shared" si="3"/>
        <v>0</v>
      </c>
      <c r="G821" s="2">
        <f t="shared" si="4"/>
        <v>0</v>
      </c>
    </row>
    <row r="822">
      <c r="A822" s="2">
        <f>(Sheet3!A822)</f>
        <v>82980</v>
      </c>
      <c r="B822" s="2">
        <f>(Sheet2!A822)</f>
        <v>83158</v>
      </c>
      <c r="C822" s="2">
        <f t="shared" si="1"/>
        <v>178</v>
      </c>
      <c r="D822" s="2">
        <f t="shared" si="2"/>
        <v>178</v>
      </c>
      <c r="F822" s="2">
        <f t="shared" si="3"/>
        <v>0</v>
      </c>
      <c r="G822" s="2">
        <f t="shared" si="4"/>
        <v>0</v>
      </c>
    </row>
    <row r="823">
      <c r="A823" s="2">
        <f>(Sheet3!A823)</f>
        <v>83016</v>
      </c>
      <c r="B823" s="2">
        <f>(Sheet2!A823)</f>
        <v>83298</v>
      </c>
      <c r="C823" s="2">
        <f t="shared" si="1"/>
        <v>282</v>
      </c>
      <c r="D823" s="2">
        <f t="shared" si="2"/>
        <v>282</v>
      </c>
      <c r="F823" s="2">
        <f t="shared" si="3"/>
        <v>0</v>
      </c>
      <c r="G823" s="2">
        <f t="shared" si="4"/>
        <v>0</v>
      </c>
    </row>
    <row r="824">
      <c r="A824" s="2">
        <f>(Sheet3!A824)</f>
        <v>83043</v>
      </c>
      <c r="B824" s="2">
        <f>(Sheet2!A824)</f>
        <v>83357</v>
      </c>
      <c r="C824" s="2">
        <f t="shared" si="1"/>
        <v>314</v>
      </c>
      <c r="D824" s="2">
        <f t="shared" si="2"/>
        <v>314</v>
      </c>
      <c r="F824" s="2">
        <f t="shared" si="3"/>
        <v>0</v>
      </c>
      <c r="G824" s="2">
        <f t="shared" si="4"/>
        <v>0</v>
      </c>
    </row>
    <row r="825">
      <c r="A825" s="2">
        <f>(Sheet3!A825)</f>
        <v>83198</v>
      </c>
      <c r="B825" s="2">
        <f>(Sheet2!A825)</f>
        <v>83359</v>
      </c>
      <c r="C825" s="2">
        <f t="shared" si="1"/>
        <v>161</v>
      </c>
      <c r="D825" s="2">
        <f t="shared" si="2"/>
        <v>161</v>
      </c>
      <c r="F825" s="2">
        <f t="shared" si="3"/>
        <v>0</v>
      </c>
      <c r="G825" s="2">
        <f t="shared" si="4"/>
        <v>0</v>
      </c>
    </row>
    <row r="826">
      <c r="A826" s="2">
        <f>(Sheet3!A826)</f>
        <v>83243</v>
      </c>
      <c r="B826" s="2">
        <f>(Sheet2!A826)</f>
        <v>83417</v>
      </c>
      <c r="C826" s="2">
        <f t="shared" si="1"/>
        <v>174</v>
      </c>
      <c r="D826" s="2">
        <f t="shared" si="2"/>
        <v>174</v>
      </c>
      <c r="F826" s="2">
        <f t="shared" si="3"/>
        <v>0</v>
      </c>
      <c r="G826" s="2">
        <f t="shared" si="4"/>
        <v>0</v>
      </c>
    </row>
    <row r="827">
      <c r="A827" s="2">
        <f>(Sheet3!A827)</f>
        <v>83334</v>
      </c>
      <c r="B827" s="2">
        <f>(Sheet2!A827)</f>
        <v>83584</v>
      </c>
      <c r="C827" s="2">
        <f t="shared" si="1"/>
        <v>250</v>
      </c>
      <c r="D827" s="2">
        <f t="shared" si="2"/>
        <v>250</v>
      </c>
      <c r="F827" s="2">
        <f t="shared" si="3"/>
        <v>0</v>
      </c>
      <c r="G827" s="2">
        <f t="shared" si="4"/>
        <v>0</v>
      </c>
    </row>
    <row r="828">
      <c r="A828" s="2">
        <f>(Sheet3!A828)</f>
        <v>83479</v>
      </c>
      <c r="B828" s="2">
        <f>(Sheet2!A828)</f>
        <v>83692</v>
      </c>
      <c r="C828" s="2">
        <f t="shared" si="1"/>
        <v>213</v>
      </c>
      <c r="D828" s="2">
        <f t="shared" si="2"/>
        <v>213</v>
      </c>
      <c r="F828" s="2">
        <f t="shared" si="3"/>
        <v>0</v>
      </c>
      <c r="G828" s="2">
        <f t="shared" si="4"/>
        <v>0</v>
      </c>
    </row>
    <row r="829">
      <c r="A829" s="2">
        <f>(Sheet3!A829)</f>
        <v>83498</v>
      </c>
      <c r="B829" s="2">
        <f>(Sheet2!A829)</f>
        <v>83737</v>
      </c>
      <c r="C829" s="2">
        <f t="shared" si="1"/>
        <v>239</v>
      </c>
      <c r="D829" s="2">
        <f t="shared" si="2"/>
        <v>239</v>
      </c>
      <c r="F829" s="2">
        <f t="shared" si="3"/>
        <v>0</v>
      </c>
      <c r="G829" s="2">
        <f t="shared" si="4"/>
        <v>0</v>
      </c>
    </row>
    <row r="830">
      <c r="A830" s="2">
        <f>(Sheet3!A830)</f>
        <v>83589</v>
      </c>
      <c r="B830" s="2">
        <f>(Sheet2!A830)</f>
        <v>83830</v>
      </c>
      <c r="C830" s="2">
        <f t="shared" si="1"/>
        <v>241</v>
      </c>
      <c r="D830" s="2">
        <f t="shared" si="2"/>
        <v>241</v>
      </c>
      <c r="F830" s="2">
        <f t="shared" si="3"/>
        <v>0</v>
      </c>
      <c r="G830" s="2">
        <f t="shared" si="4"/>
        <v>0</v>
      </c>
    </row>
    <row r="831">
      <c r="A831" s="2">
        <f>(Sheet3!A831)</f>
        <v>83847</v>
      </c>
      <c r="B831" s="2">
        <f>(Sheet2!A831)</f>
        <v>83959</v>
      </c>
      <c r="C831" s="2">
        <f t="shared" si="1"/>
        <v>112</v>
      </c>
      <c r="D831" s="2">
        <f t="shared" si="2"/>
        <v>112</v>
      </c>
      <c r="F831" s="2">
        <f t="shared" si="3"/>
        <v>0</v>
      </c>
      <c r="G831" s="2">
        <f t="shared" si="4"/>
        <v>0</v>
      </c>
    </row>
    <row r="832">
      <c r="A832" s="2">
        <f>(Sheet3!A832)</f>
        <v>83965</v>
      </c>
      <c r="B832" s="2">
        <f>(Sheet2!A832)</f>
        <v>84016</v>
      </c>
      <c r="C832" s="2">
        <f t="shared" si="1"/>
        <v>51</v>
      </c>
      <c r="D832" s="2">
        <f t="shared" si="2"/>
        <v>51</v>
      </c>
      <c r="F832" s="2">
        <f t="shared" si="3"/>
        <v>0</v>
      </c>
      <c r="G832" s="2">
        <f t="shared" si="4"/>
        <v>0</v>
      </c>
    </row>
    <row r="833">
      <c r="A833" s="2">
        <f>(Sheet3!A833)</f>
        <v>84038</v>
      </c>
      <c r="B833" s="2">
        <f>(Sheet2!A833)</f>
        <v>84040</v>
      </c>
      <c r="C833" s="2">
        <f t="shared" si="1"/>
        <v>2</v>
      </c>
      <c r="D833" s="2">
        <f t="shared" si="2"/>
        <v>2</v>
      </c>
      <c r="F833" s="2">
        <f t="shared" si="3"/>
        <v>0</v>
      </c>
      <c r="G833" s="2">
        <f t="shared" si="4"/>
        <v>0</v>
      </c>
    </row>
    <row r="834">
      <c r="A834" s="2">
        <f>(Sheet3!A834)</f>
        <v>84246</v>
      </c>
      <c r="B834" s="2">
        <f>(Sheet2!A834)</f>
        <v>84124</v>
      </c>
      <c r="C834" s="2">
        <f t="shared" si="1"/>
        <v>-122</v>
      </c>
      <c r="D834" s="2">
        <f t="shared" si="2"/>
        <v>122</v>
      </c>
      <c r="F834" s="2">
        <f t="shared" si="3"/>
        <v>0</v>
      </c>
      <c r="G834" s="2">
        <f t="shared" si="4"/>
        <v>0</v>
      </c>
    </row>
    <row r="835">
      <c r="A835" s="2">
        <f>(Sheet3!A835)</f>
        <v>84383</v>
      </c>
      <c r="B835" s="2">
        <f>(Sheet2!A835)</f>
        <v>84125</v>
      </c>
      <c r="C835" s="2">
        <f t="shared" si="1"/>
        <v>-258</v>
      </c>
      <c r="D835" s="2">
        <f t="shared" si="2"/>
        <v>258</v>
      </c>
      <c r="F835" s="2">
        <f t="shared" si="3"/>
        <v>0</v>
      </c>
      <c r="G835" s="2">
        <f t="shared" si="4"/>
        <v>0</v>
      </c>
    </row>
    <row r="836">
      <c r="A836" s="2">
        <f>(Sheet3!A836)</f>
        <v>84399</v>
      </c>
      <c r="B836" s="2">
        <f>(Sheet2!A836)</f>
        <v>84719</v>
      </c>
      <c r="C836" s="2">
        <f t="shared" si="1"/>
        <v>320</v>
      </c>
      <c r="D836" s="2">
        <f t="shared" si="2"/>
        <v>320</v>
      </c>
      <c r="F836" s="2">
        <f t="shared" si="3"/>
        <v>0</v>
      </c>
      <c r="G836" s="2">
        <f t="shared" si="4"/>
        <v>0</v>
      </c>
    </row>
    <row r="837">
      <c r="A837" s="2">
        <f>(Sheet3!A837)</f>
        <v>84499</v>
      </c>
      <c r="B837" s="2">
        <f>(Sheet2!A837)</f>
        <v>85115</v>
      </c>
      <c r="C837" s="2">
        <f t="shared" si="1"/>
        <v>616</v>
      </c>
      <c r="D837" s="2">
        <f t="shared" si="2"/>
        <v>616</v>
      </c>
      <c r="F837" s="2">
        <f t="shared" si="3"/>
        <v>0</v>
      </c>
      <c r="G837" s="2">
        <f t="shared" si="4"/>
        <v>0</v>
      </c>
    </row>
    <row r="838">
      <c r="A838" s="2">
        <f>(Sheet3!A838)</f>
        <v>84635</v>
      </c>
      <c r="B838" s="2">
        <f>(Sheet2!A838)</f>
        <v>85175</v>
      </c>
      <c r="C838" s="2">
        <f t="shared" si="1"/>
        <v>540</v>
      </c>
      <c r="D838" s="2">
        <f t="shared" si="2"/>
        <v>540</v>
      </c>
      <c r="F838" s="2">
        <f t="shared" si="3"/>
        <v>0</v>
      </c>
      <c r="G838" s="2">
        <f t="shared" si="4"/>
        <v>0</v>
      </c>
    </row>
    <row r="839">
      <c r="A839" s="2">
        <f>(Sheet3!A839)</f>
        <v>84695</v>
      </c>
      <c r="B839" s="2">
        <f>(Sheet2!A839)</f>
        <v>85311</v>
      </c>
      <c r="C839" s="2">
        <f t="shared" si="1"/>
        <v>616</v>
      </c>
      <c r="D839" s="2">
        <f t="shared" si="2"/>
        <v>616</v>
      </c>
      <c r="F839" s="2">
        <f t="shared" si="3"/>
        <v>0</v>
      </c>
      <c r="G839" s="2">
        <f t="shared" si="4"/>
        <v>0</v>
      </c>
    </row>
    <row r="840">
      <c r="A840" s="2">
        <f>(Sheet3!A840)</f>
        <v>84801</v>
      </c>
      <c r="B840" s="2">
        <f>(Sheet2!A840)</f>
        <v>85369</v>
      </c>
      <c r="C840" s="2">
        <f t="shared" si="1"/>
        <v>568</v>
      </c>
      <c r="D840" s="2">
        <f t="shared" si="2"/>
        <v>568</v>
      </c>
      <c r="F840" s="2">
        <f t="shared" si="3"/>
        <v>0</v>
      </c>
      <c r="G840" s="2">
        <f t="shared" si="4"/>
        <v>0</v>
      </c>
    </row>
    <row r="841">
      <c r="A841" s="2">
        <f>(Sheet3!A841)</f>
        <v>84890</v>
      </c>
      <c r="B841" s="2">
        <f>(Sheet2!A841)</f>
        <v>85421</v>
      </c>
      <c r="C841" s="2">
        <f t="shared" si="1"/>
        <v>531</v>
      </c>
      <c r="D841" s="2">
        <f t="shared" si="2"/>
        <v>531</v>
      </c>
      <c r="F841" s="2">
        <f t="shared" si="3"/>
        <v>0</v>
      </c>
      <c r="G841" s="2">
        <f t="shared" si="4"/>
        <v>0</v>
      </c>
    </row>
    <row r="842">
      <c r="A842" s="2">
        <f>(Sheet3!A842)</f>
        <v>84968</v>
      </c>
      <c r="B842" s="2">
        <f>(Sheet2!A842)</f>
        <v>85585</v>
      </c>
      <c r="C842" s="2">
        <f t="shared" si="1"/>
        <v>617</v>
      </c>
      <c r="D842" s="2">
        <f t="shared" si="2"/>
        <v>617</v>
      </c>
      <c r="F842" s="2">
        <f t="shared" si="3"/>
        <v>0</v>
      </c>
      <c r="G842" s="2">
        <f t="shared" si="4"/>
        <v>0</v>
      </c>
    </row>
    <row r="843">
      <c r="A843" s="2">
        <f>(Sheet3!A843)</f>
        <v>85195</v>
      </c>
      <c r="B843" s="2">
        <f>(Sheet2!A843)</f>
        <v>85933</v>
      </c>
      <c r="C843" s="2">
        <f t="shared" si="1"/>
        <v>738</v>
      </c>
      <c r="D843" s="2">
        <f t="shared" si="2"/>
        <v>738</v>
      </c>
      <c r="F843" s="2">
        <f t="shared" si="3"/>
        <v>0</v>
      </c>
      <c r="G843" s="2">
        <f t="shared" si="4"/>
        <v>0</v>
      </c>
    </row>
    <row r="844">
      <c r="A844" s="2">
        <f>(Sheet3!A844)</f>
        <v>85220</v>
      </c>
      <c r="B844" s="2">
        <f>(Sheet2!A844)</f>
        <v>86313</v>
      </c>
      <c r="C844" s="2">
        <f t="shared" si="1"/>
        <v>1093</v>
      </c>
      <c r="D844" s="2">
        <f t="shared" si="2"/>
        <v>1093</v>
      </c>
      <c r="F844" s="2">
        <f t="shared" si="3"/>
        <v>0</v>
      </c>
      <c r="G844" s="2">
        <f t="shared" si="4"/>
        <v>0</v>
      </c>
    </row>
    <row r="845">
      <c r="A845" s="2">
        <f>(Sheet3!A845)</f>
        <v>85462</v>
      </c>
      <c r="B845" s="2">
        <f>(Sheet2!A845)</f>
        <v>86368</v>
      </c>
      <c r="C845" s="2">
        <f t="shared" si="1"/>
        <v>906</v>
      </c>
      <c r="D845" s="2">
        <f t="shared" si="2"/>
        <v>906</v>
      </c>
      <c r="F845" s="2">
        <f t="shared" si="3"/>
        <v>0</v>
      </c>
      <c r="G845" s="2">
        <f t="shared" si="4"/>
        <v>0</v>
      </c>
    </row>
    <row r="846">
      <c r="A846" s="2">
        <f>(Sheet3!A846)</f>
        <v>85756</v>
      </c>
      <c r="B846" s="2">
        <f>(Sheet2!A846)</f>
        <v>86513</v>
      </c>
      <c r="C846" s="2">
        <f t="shared" si="1"/>
        <v>757</v>
      </c>
      <c r="D846" s="2">
        <f t="shared" si="2"/>
        <v>757</v>
      </c>
      <c r="F846" s="2">
        <f t="shared" si="3"/>
        <v>0</v>
      </c>
      <c r="G846" s="2">
        <f t="shared" si="4"/>
        <v>0</v>
      </c>
    </row>
    <row r="847">
      <c r="A847" s="2">
        <f>(Sheet3!A847)</f>
        <v>85762</v>
      </c>
      <c r="B847" s="2">
        <f>(Sheet2!A847)</f>
        <v>87174</v>
      </c>
      <c r="C847" s="2">
        <f t="shared" si="1"/>
        <v>1412</v>
      </c>
      <c r="D847" s="2">
        <f t="shared" si="2"/>
        <v>1412</v>
      </c>
      <c r="F847" s="2">
        <f t="shared" si="3"/>
        <v>0</v>
      </c>
      <c r="G847" s="2">
        <f t="shared" si="4"/>
        <v>0</v>
      </c>
    </row>
    <row r="848">
      <c r="A848" s="2">
        <f>(Sheet3!A848)</f>
        <v>85989</v>
      </c>
      <c r="B848" s="2">
        <f>(Sheet2!A848)</f>
        <v>87183</v>
      </c>
      <c r="C848" s="2">
        <f t="shared" si="1"/>
        <v>1194</v>
      </c>
      <c r="D848" s="2">
        <f t="shared" si="2"/>
        <v>1194</v>
      </c>
      <c r="F848" s="2">
        <f t="shared" si="3"/>
        <v>0</v>
      </c>
      <c r="G848" s="2">
        <f t="shared" si="4"/>
        <v>0</v>
      </c>
    </row>
    <row r="849">
      <c r="A849" s="2">
        <f>(Sheet3!A849)</f>
        <v>86115</v>
      </c>
      <c r="B849" s="2">
        <f>(Sheet2!A849)</f>
        <v>87320</v>
      </c>
      <c r="C849" s="2">
        <f t="shared" si="1"/>
        <v>1205</v>
      </c>
      <c r="D849" s="2">
        <f t="shared" si="2"/>
        <v>1205</v>
      </c>
      <c r="F849" s="2">
        <f t="shared" si="3"/>
        <v>0</v>
      </c>
      <c r="G849" s="2">
        <f t="shared" si="4"/>
        <v>0</v>
      </c>
    </row>
    <row r="850">
      <c r="A850" s="2">
        <f>(Sheet3!A850)</f>
        <v>86156</v>
      </c>
      <c r="B850" s="2">
        <f>(Sheet2!A850)</f>
        <v>87399</v>
      </c>
      <c r="C850" s="2">
        <f t="shared" si="1"/>
        <v>1243</v>
      </c>
      <c r="D850" s="2">
        <f t="shared" si="2"/>
        <v>1243</v>
      </c>
      <c r="F850" s="2">
        <f t="shared" si="3"/>
        <v>0</v>
      </c>
      <c r="G850" s="2">
        <f t="shared" si="4"/>
        <v>0</v>
      </c>
    </row>
    <row r="851">
      <c r="A851" s="2">
        <f>(Sheet3!A851)</f>
        <v>86234</v>
      </c>
      <c r="B851" s="2">
        <f>(Sheet2!A851)</f>
        <v>87504</v>
      </c>
      <c r="C851" s="2">
        <f t="shared" si="1"/>
        <v>1270</v>
      </c>
      <c r="D851" s="2">
        <f t="shared" si="2"/>
        <v>1270</v>
      </c>
      <c r="F851" s="2">
        <f t="shared" si="3"/>
        <v>0</v>
      </c>
      <c r="G851" s="2">
        <f t="shared" si="4"/>
        <v>0</v>
      </c>
    </row>
    <row r="852">
      <c r="A852" s="2">
        <f>(Sheet3!A852)</f>
        <v>86342</v>
      </c>
      <c r="B852" s="2">
        <f>(Sheet2!A852)</f>
        <v>87817</v>
      </c>
      <c r="C852" s="2">
        <f t="shared" si="1"/>
        <v>1475</v>
      </c>
      <c r="D852" s="2">
        <f t="shared" si="2"/>
        <v>1475</v>
      </c>
      <c r="F852" s="2">
        <f t="shared" si="3"/>
        <v>0</v>
      </c>
      <c r="G852" s="2">
        <f t="shared" si="4"/>
        <v>0</v>
      </c>
    </row>
    <row r="853">
      <c r="A853" s="2">
        <f>(Sheet3!A853)</f>
        <v>86509</v>
      </c>
      <c r="B853" s="2">
        <f>(Sheet2!A853)</f>
        <v>88022</v>
      </c>
      <c r="C853" s="2">
        <f t="shared" si="1"/>
        <v>1513</v>
      </c>
      <c r="D853" s="2">
        <f t="shared" si="2"/>
        <v>1513</v>
      </c>
      <c r="F853" s="2">
        <f t="shared" si="3"/>
        <v>0</v>
      </c>
      <c r="G853" s="2">
        <f t="shared" si="4"/>
        <v>0</v>
      </c>
    </row>
    <row r="854">
      <c r="A854" s="2">
        <f>(Sheet3!A854)</f>
        <v>86711</v>
      </c>
      <c r="B854" s="2">
        <f>(Sheet2!A854)</f>
        <v>88410</v>
      </c>
      <c r="C854" s="2">
        <f t="shared" si="1"/>
        <v>1699</v>
      </c>
      <c r="D854" s="2">
        <f t="shared" si="2"/>
        <v>1699</v>
      </c>
      <c r="F854" s="2">
        <f t="shared" si="3"/>
        <v>0</v>
      </c>
      <c r="G854" s="2">
        <f t="shared" si="4"/>
        <v>0</v>
      </c>
    </row>
    <row r="855">
      <c r="A855" s="2">
        <f>(Sheet3!A855)</f>
        <v>87002</v>
      </c>
      <c r="B855" s="2">
        <f>(Sheet2!A855)</f>
        <v>88660</v>
      </c>
      <c r="C855" s="2">
        <f t="shared" si="1"/>
        <v>1658</v>
      </c>
      <c r="D855" s="2">
        <f t="shared" si="2"/>
        <v>1658</v>
      </c>
      <c r="F855" s="2">
        <f t="shared" si="3"/>
        <v>0</v>
      </c>
      <c r="G855" s="2">
        <f t="shared" si="4"/>
        <v>0</v>
      </c>
    </row>
    <row r="856">
      <c r="A856" s="2">
        <f>(Sheet3!A856)</f>
        <v>87046</v>
      </c>
      <c r="B856" s="2">
        <f>(Sheet2!A856)</f>
        <v>88825</v>
      </c>
      <c r="C856" s="2">
        <f t="shared" si="1"/>
        <v>1779</v>
      </c>
      <c r="D856" s="2">
        <f t="shared" si="2"/>
        <v>1779</v>
      </c>
      <c r="F856" s="2">
        <f t="shared" si="3"/>
        <v>0</v>
      </c>
      <c r="G856" s="2">
        <f t="shared" si="4"/>
        <v>0</v>
      </c>
    </row>
    <row r="857">
      <c r="A857" s="2">
        <f>(Sheet3!A857)</f>
        <v>87150</v>
      </c>
      <c r="B857" s="2">
        <f>(Sheet2!A857)</f>
        <v>88931</v>
      </c>
      <c r="C857" s="2">
        <f t="shared" si="1"/>
        <v>1781</v>
      </c>
      <c r="D857" s="2">
        <f t="shared" si="2"/>
        <v>1781</v>
      </c>
      <c r="F857" s="2">
        <f t="shared" si="3"/>
        <v>0</v>
      </c>
      <c r="G857" s="2">
        <f t="shared" si="4"/>
        <v>0</v>
      </c>
    </row>
    <row r="858">
      <c r="A858" s="2">
        <f>(Sheet3!A858)</f>
        <v>87160</v>
      </c>
      <c r="B858" s="2">
        <f>(Sheet2!A858)</f>
        <v>89156</v>
      </c>
      <c r="C858" s="2">
        <f t="shared" si="1"/>
        <v>1996</v>
      </c>
      <c r="D858" s="2">
        <f t="shared" si="2"/>
        <v>1996</v>
      </c>
      <c r="F858" s="2">
        <f t="shared" si="3"/>
        <v>0</v>
      </c>
      <c r="G858" s="2">
        <f t="shared" si="4"/>
        <v>0</v>
      </c>
    </row>
    <row r="859">
      <c r="A859" s="2">
        <f>(Sheet3!A859)</f>
        <v>87181</v>
      </c>
      <c r="B859" s="2">
        <f>(Sheet2!A859)</f>
        <v>89326</v>
      </c>
      <c r="C859" s="2">
        <f t="shared" si="1"/>
        <v>2145</v>
      </c>
      <c r="D859" s="2">
        <f t="shared" si="2"/>
        <v>2145</v>
      </c>
      <c r="F859" s="2">
        <f t="shared" si="3"/>
        <v>0</v>
      </c>
      <c r="G859" s="2">
        <f t="shared" si="4"/>
        <v>0</v>
      </c>
    </row>
    <row r="860">
      <c r="A860" s="2">
        <f>(Sheet3!A860)</f>
        <v>87424</v>
      </c>
      <c r="B860" s="2">
        <f>(Sheet2!A860)</f>
        <v>89514</v>
      </c>
      <c r="C860" s="2">
        <f t="shared" si="1"/>
        <v>2090</v>
      </c>
      <c r="D860" s="2">
        <f t="shared" si="2"/>
        <v>2090</v>
      </c>
      <c r="F860" s="2">
        <f t="shared" si="3"/>
        <v>0</v>
      </c>
      <c r="G860" s="2">
        <f t="shared" si="4"/>
        <v>0</v>
      </c>
    </row>
    <row r="861">
      <c r="A861" s="2">
        <f>(Sheet3!A861)</f>
        <v>87499</v>
      </c>
      <c r="B861" s="2">
        <f>(Sheet2!A861)</f>
        <v>89542</v>
      </c>
      <c r="C861" s="2">
        <f t="shared" si="1"/>
        <v>2043</v>
      </c>
      <c r="D861" s="2">
        <f t="shared" si="2"/>
        <v>2043</v>
      </c>
      <c r="F861" s="2">
        <f t="shared" si="3"/>
        <v>0</v>
      </c>
      <c r="G861" s="2">
        <f t="shared" si="4"/>
        <v>0</v>
      </c>
    </row>
    <row r="862">
      <c r="A862" s="2">
        <f>(Sheet3!A862)</f>
        <v>87505</v>
      </c>
      <c r="B862" s="2">
        <f>(Sheet2!A862)</f>
        <v>89542</v>
      </c>
      <c r="C862" s="2">
        <f t="shared" si="1"/>
        <v>2037</v>
      </c>
      <c r="D862" s="2">
        <f t="shared" si="2"/>
        <v>2037</v>
      </c>
      <c r="F862" s="2">
        <f t="shared" si="3"/>
        <v>0</v>
      </c>
      <c r="G862" s="2">
        <f t="shared" si="4"/>
        <v>0</v>
      </c>
    </row>
    <row r="863">
      <c r="A863" s="2">
        <f>(Sheet3!A863)</f>
        <v>87607</v>
      </c>
      <c r="B863" s="2">
        <f>(Sheet2!A863)</f>
        <v>89542</v>
      </c>
      <c r="C863" s="2">
        <f t="shared" si="1"/>
        <v>1935</v>
      </c>
      <c r="D863" s="2">
        <f t="shared" si="2"/>
        <v>1935</v>
      </c>
      <c r="F863" s="2">
        <f t="shared" si="3"/>
        <v>0</v>
      </c>
      <c r="G863" s="2">
        <f t="shared" si="4"/>
        <v>0</v>
      </c>
    </row>
    <row r="864">
      <c r="A864" s="2">
        <f>(Sheet3!A864)</f>
        <v>87613</v>
      </c>
      <c r="B864" s="2">
        <f>(Sheet2!A864)</f>
        <v>89542</v>
      </c>
      <c r="C864" s="2">
        <f t="shared" si="1"/>
        <v>1929</v>
      </c>
      <c r="D864" s="2">
        <f t="shared" si="2"/>
        <v>1929</v>
      </c>
      <c r="F864" s="2">
        <f t="shared" si="3"/>
        <v>0</v>
      </c>
      <c r="G864" s="2">
        <f t="shared" si="4"/>
        <v>0</v>
      </c>
    </row>
    <row r="865">
      <c r="A865" s="2">
        <f>(Sheet3!A865)</f>
        <v>87918</v>
      </c>
      <c r="B865" s="2">
        <f>(Sheet2!A865)</f>
        <v>89542</v>
      </c>
      <c r="C865" s="2">
        <f t="shared" si="1"/>
        <v>1624</v>
      </c>
      <c r="D865" s="2">
        <f t="shared" si="2"/>
        <v>1624</v>
      </c>
      <c r="F865" s="2">
        <f t="shared" si="3"/>
        <v>0</v>
      </c>
      <c r="G865" s="2">
        <f t="shared" si="4"/>
        <v>0</v>
      </c>
    </row>
    <row r="866">
      <c r="A866" s="2">
        <f>(Sheet3!A866)</f>
        <v>88089</v>
      </c>
      <c r="B866" s="2">
        <f>(Sheet2!A866)</f>
        <v>89542</v>
      </c>
      <c r="C866" s="2">
        <f t="shared" si="1"/>
        <v>1453</v>
      </c>
      <c r="D866" s="2">
        <f t="shared" si="2"/>
        <v>1453</v>
      </c>
      <c r="F866" s="2">
        <f t="shared" si="3"/>
        <v>0</v>
      </c>
      <c r="G866" s="2">
        <f t="shared" si="4"/>
        <v>0</v>
      </c>
    </row>
    <row r="867">
      <c r="A867" s="2">
        <f>(Sheet3!A867)</f>
        <v>88096</v>
      </c>
      <c r="B867" s="2">
        <f>(Sheet2!A867)</f>
        <v>89542</v>
      </c>
      <c r="C867" s="2">
        <f t="shared" si="1"/>
        <v>1446</v>
      </c>
      <c r="D867" s="2">
        <f t="shared" si="2"/>
        <v>1446</v>
      </c>
      <c r="F867" s="2">
        <f t="shared" si="3"/>
        <v>0</v>
      </c>
      <c r="G867" s="2">
        <f t="shared" si="4"/>
        <v>0</v>
      </c>
    </row>
    <row r="868">
      <c r="A868" s="2">
        <f>(Sheet3!A868)</f>
        <v>88128</v>
      </c>
      <c r="B868" s="2">
        <f>(Sheet2!A868)</f>
        <v>89542</v>
      </c>
      <c r="C868" s="2">
        <f t="shared" si="1"/>
        <v>1414</v>
      </c>
      <c r="D868" s="2">
        <f t="shared" si="2"/>
        <v>1414</v>
      </c>
      <c r="F868" s="2">
        <f t="shared" si="3"/>
        <v>0</v>
      </c>
      <c r="G868" s="2">
        <f t="shared" si="4"/>
        <v>0</v>
      </c>
    </row>
    <row r="869">
      <c r="A869" s="2">
        <f>(Sheet3!A869)</f>
        <v>88201</v>
      </c>
      <c r="B869" s="2">
        <f>(Sheet2!A869)</f>
        <v>89542</v>
      </c>
      <c r="C869" s="2">
        <f t="shared" si="1"/>
        <v>1341</v>
      </c>
      <c r="D869" s="2">
        <f t="shared" si="2"/>
        <v>1341</v>
      </c>
      <c r="F869" s="2">
        <f t="shared" si="3"/>
        <v>0</v>
      </c>
      <c r="G869" s="2">
        <f t="shared" si="4"/>
        <v>0</v>
      </c>
    </row>
    <row r="870">
      <c r="A870" s="2">
        <f>(Sheet3!A870)</f>
        <v>88224</v>
      </c>
      <c r="B870" s="2">
        <f>(Sheet2!A870)</f>
        <v>89542</v>
      </c>
      <c r="C870" s="2">
        <f t="shared" si="1"/>
        <v>1318</v>
      </c>
      <c r="D870" s="2">
        <f t="shared" si="2"/>
        <v>1318</v>
      </c>
      <c r="F870" s="2">
        <f t="shared" si="3"/>
        <v>0</v>
      </c>
      <c r="G870" s="2">
        <f t="shared" si="4"/>
        <v>0</v>
      </c>
    </row>
    <row r="871">
      <c r="A871" s="2">
        <f>(Sheet3!A871)</f>
        <v>88333</v>
      </c>
      <c r="B871" s="2">
        <f>(Sheet2!A871)</f>
        <v>89542</v>
      </c>
      <c r="C871" s="2">
        <f t="shared" si="1"/>
        <v>1209</v>
      </c>
      <c r="D871" s="2">
        <f t="shared" si="2"/>
        <v>1209</v>
      </c>
      <c r="F871" s="2">
        <f t="shared" si="3"/>
        <v>0</v>
      </c>
      <c r="G871" s="2">
        <f t="shared" si="4"/>
        <v>0</v>
      </c>
    </row>
    <row r="872">
      <c r="A872" s="2">
        <f>(Sheet3!A872)</f>
        <v>88430</v>
      </c>
      <c r="B872" s="2">
        <f>(Sheet2!A872)</f>
        <v>89542</v>
      </c>
      <c r="C872" s="2">
        <f t="shared" si="1"/>
        <v>1112</v>
      </c>
      <c r="D872" s="2">
        <f t="shared" si="2"/>
        <v>1112</v>
      </c>
      <c r="F872" s="2">
        <f t="shared" si="3"/>
        <v>0</v>
      </c>
      <c r="G872" s="2">
        <f t="shared" si="4"/>
        <v>0</v>
      </c>
    </row>
    <row r="873">
      <c r="A873" s="2">
        <f>(Sheet3!A873)</f>
        <v>88509</v>
      </c>
      <c r="B873" s="2">
        <f>(Sheet2!A873)</f>
        <v>89542</v>
      </c>
      <c r="C873" s="2">
        <f t="shared" si="1"/>
        <v>1033</v>
      </c>
      <c r="D873" s="2">
        <f t="shared" si="2"/>
        <v>1033</v>
      </c>
      <c r="F873" s="2">
        <f t="shared" si="3"/>
        <v>0</v>
      </c>
      <c r="G873" s="2">
        <f t="shared" si="4"/>
        <v>0</v>
      </c>
    </row>
    <row r="874">
      <c r="A874" s="2">
        <f>(Sheet3!A874)</f>
        <v>88625</v>
      </c>
      <c r="B874" s="2">
        <f>(Sheet2!A874)</f>
        <v>89542</v>
      </c>
      <c r="C874" s="2">
        <f t="shared" si="1"/>
        <v>917</v>
      </c>
      <c r="D874" s="2">
        <f t="shared" si="2"/>
        <v>917</v>
      </c>
      <c r="F874" s="2">
        <f t="shared" si="3"/>
        <v>0</v>
      </c>
      <c r="G874" s="2">
        <f t="shared" si="4"/>
        <v>0</v>
      </c>
    </row>
    <row r="875">
      <c r="A875" s="2">
        <f>(Sheet3!A875)</f>
        <v>88626</v>
      </c>
      <c r="B875" s="2">
        <f>(Sheet2!A875)</f>
        <v>89542</v>
      </c>
      <c r="C875" s="2">
        <f t="shared" si="1"/>
        <v>916</v>
      </c>
      <c r="D875" s="2">
        <f t="shared" si="2"/>
        <v>916</v>
      </c>
      <c r="F875" s="2">
        <f t="shared" si="3"/>
        <v>0</v>
      </c>
      <c r="G875" s="2">
        <f t="shared" si="4"/>
        <v>0</v>
      </c>
    </row>
    <row r="876">
      <c r="A876" s="2">
        <f>(Sheet3!A876)</f>
        <v>88684</v>
      </c>
      <c r="B876" s="2">
        <f>(Sheet2!A876)</f>
        <v>89542</v>
      </c>
      <c r="C876" s="2">
        <f t="shared" si="1"/>
        <v>858</v>
      </c>
      <c r="D876" s="2">
        <f t="shared" si="2"/>
        <v>858</v>
      </c>
      <c r="F876" s="2">
        <f t="shared" si="3"/>
        <v>0</v>
      </c>
      <c r="G876" s="2">
        <f t="shared" si="4"/>
        <v>0</v>
      </c>
    </row>
    <row r="877">
      <c r="A877" s="2">
        <f>(Sheet3!A877)</f>
        <v>88843</v>
      </c>
      <c r="B877" s="2">
        <f>(Sheet2!A877)</f>
        <v>89542</v>
      </c>
      <c r="C877" s="2">
        <f t="shared" si="1"/>
        <v>699</v>
      </c>
      <c r="D877" s="2">
        <f t="shared" si="2"/>
        <v>699</v>
      </c>
      <c r="F877" s="2">
        <f t="shared" si="3"/>
        <v>0</v>
      </c>
      <c r="G877" s="2">
        <f t="shared" si="4"/>
        <v>0</v>
      </c>
    </row>
    <row r="878">
      <c r="A878" s="2">
        <f>(Sheet3!A878)</f>
        <v>88992</v>
      </c>
      <c r="B878" s="2">
        <f>(Sheet2!A878)</f>
        <v>89542</v>
      </c>
      <c r="C878" s="2">
        <f t="shared" si="1"/>
        <v>550</v>
      </c>
      <c r="D878" s="2">
        <f t="shared" si="2"/>
        <v>550</v>
      </c>
      <c r="F878" s="2">
        <f t="shared" si="3"/>
        <v>0</v>
      </c>
      <c r="G878" s="2">
        <f t="shared" si="4"/>
        <v>0</v>
      </c>
    </row>
    <row r="879">
      <c r="A879" s="2">
        <f>(Sheet3!A879)</f>
        <v>89315</v>
      </c>
      <c r="B879" s="2">
        <f>(Sheet2!A879)</f>
        <v>90132</v>
      </c>
      <c r="C879" s="2">
        <f t="shared" si="1"/>
        <v>817</v>
      </c>
      <c r="D879" s="2">
        <f t="shared" si="2"/>
        <v>817</v>
      </c>
      <c r="F879" s="2">
        <f t="shared" si="3"/>
        <v>0</v>
      </c>
      <c r="G879" s="2">
        <f t="shared" si="4"/>
        <v>0</v>
      </c>
    </row>
    <row r="880">
      <c r="A880" s="2">
        <f>(Sheet3!A880)</f>
        <v>89542</v>
      </c>
      <c r="B880" s="2">
        <f>(Sheet2!A880)</f>
        <v>90132</v>
      </c>
      <c r="C880" s="2">
        <f t="shared" si="1"/>
        <v>590</v>
      </c>
      <c r="D880" s="2">
        <f t="shared" si="2"/>
        <v>590</v>
      </c>
      <c r="F880" s="2">
        <f t="shared" si="3"/>
        <v>18</v>
      </c>
      <c r="G880" s="2">
        <f t="shared" si="4"/>
        <v>1611756</v>
      </c>
    </row>
    <row r="881">
      <c r="A881" s="2">
        <f>(Sheet3!A881)</f>
        <v>89689</v>
      </c>
      <c r="B881" s="2">
        <f>(Sheet2!A881)</f>
        <v>90132</v>
      </c>
      <c r="C881" s="2">
        <f t="shared" si="1"/>
        <v>443</v>
      </c>
      <c r="D881" s="2">
        <f t="shared" si="2"/>
        <v>443</v>
      </c>
      <c r="F881" s="2">
        <f t="shared" si="3"/>
        <v>0</v>
      </c>
      <c r="G881" s="2">
        <f t="shared" si="4"/>
        <v>0</v>
      </c>
    </row>
    <row r="882">
      <c r="A882" s="2">
        <f>(Sheet3!A882)</f>
        <v>89908</v>
      </c>
      <c r="B882" s="2">
        <f>(Sheet2!A882)</f>
        <v>90132</v>
      </c>
      <c r="C882" s="2">
        <f t="shared" si="1"/>
        <v>224</v>
      </c>
      <c r="D882" s="2">
        <f t="shared" si="2"/>
        <v>224</v>
      </c>
      <c r="F882" s="2">
        <f t="shared" si="3"/>
        <v>0</v>
      </c>
      <c r="G882" s="2">
        <f t="shared" si="4"/>
        <v>0</v>
      </c>
    </row>
    <row r="883">
      <c r="A883" s="2">
        <f>(Sheet3!A883)</f>
        <v>89954</v>
      </c>
      <c r="B883" s="2">
        <f>(Sheet2!A883)</f>
        <v>90132</v>
      </c>
      <c r="C883" s="2">
        <f t="shared" si="1"/>
        <v>178</v>
      </c>
      <c r="D883" s="2">
        <f t="shared" si="2"/>
        <v>178</v>
      </c>
      <c r="F883" s="2">
        <f t="shared" si="3"/>
        <v>0</v>
      </c>
      <c r="G883" s="2">
        <f t="shared" si="4"/>
        <v>0</v>
      </c>
    </row>
    <row r="884">
      <c r="A884" s="2">
        <f>(Sheet3!A884)</f>
        <v>90132</v>
      </c>
      <c r="B884" s="2">
        <f>(Sheet2!A884)</f>
        <v>90132</v>
      </c>
      <c r="C884" s="2">
        <f t="shared" si="1"/>
        <v>0</v>
      </c>
      <c r="D884" s="2">
        <f t="shared" si="2"/>
        <v>0</v>
      </c>
      <c r="F884" s="2">
        <f t="shared" si="3"/>
        <v>13</v>
      </c>
      <c r="G884" s="2">
        <f t="shared" si="4"/>
        <v>1171716</v>
      </c>
    </row>
    <row r="885">
      <c r="A885" s="2">
        <f>(Sheet3!A885)</f>
        <v>90143</v>
      </c>
      <c r="B885" s="2">
        <f>(Sheet2!A885)</f>
        <v>90132</v>
      </c>
      <c r="C885" s="2">
        <f t="shared" si="1"/>
        <v>-11</v>
      </c>
      <c r="D885" s="2">
        <f t="shared" si="2"/>
        <v>11</v>
      </c>
      <c r="F885" s="2">
        <f t="shared" si="3"/>
        <v>0</v>
      </c>
      <c r="G885" s="2">
        <f t="shared" si="4"/>
        <v>0</v>
      </c>
    </row>
    <row r="886">
      <c r="A886" s="2">
        <f>(Sheet3!A886)</f>
        <v>90150</v>
      </c>
      <c r="B886" s="2">
        <f>(Sheet2!A886)</f>
        <v>90132</v>
      </c>
      <c r="C886" s="2">
        <f t="shared" si="1"/>
        <v>-18</v>
      </c>
      <c r="D886" s="2">
        <f t="shared" si="2"/>
        <v>18</v>
      </c>
      <c r="F886" s="2">
        <f t="shared" si="3"/>
        <v>0</v>
      </c>
      <c r="G886" s="2">
        <f t="shared" si="4"/>
        <v>0</v>
      </c>
    </row>
    <row r="887">
      <c r="A887" s="2">
        <f>(Sheet3!A887)</f>
        <v>90197</v>
      </c>
      <c r="B887" s="2">
        <f>(Sheet2!A887)</f>
        <v>90132</v>
      </c>
      <c r="C887" s="2">
        <f t="shared" si="1"/>
        <v>-65</v>
      </c>
      <c r="D887" s="2">
        <f t="shared" si="2"/>
        <v>65</v>
      </c>
      <c r="F887" s="2">
        <f t="shared" si="3"/>
        <v>0</v>
      </c>
      <c r="G887" s="2">
        <f t="shared" si="4"/>
        <v>0</v>
      </c>
    </row>
    <row r="888">
      <c r="A888" s="2">
        <f>(Sheet3!A888)</f>
        <v>90318</v>
      </c>
      <c r="B888" s="2">
        <f>(Sheet2!A888)</f>
        <v>90132</v>
      </c>
      <c r="C888" s="2">
        <f t="shared" si="1"/>
        <v>-186</v>
      </c>
      <c r="D888" s="2">
        <f t="shared" si="2"/>
        <v>186</v>
      </c>
      <c r="F888" s="2">
        <f t="shared" si="3"/>
        <v>0</v>
      </c>
      <c r="G888" s="2">
        <f t="shared" si="4"/>
        <v>0</v>
      </c>
    </row>
    <row r="889">
      <c r="A889" s="2">
        <f>(Sheet3!A889)</f>
        <v>90326</v>
      </c>
      <c r="B889" s="2">
        <f>(Sheet2!A889)</f>
        <v>90132</v>
      </c>
      <c r="C889" s="2">
        <f t="shared" si="1"/>
        <v>-194</v>
      </c>
      <c r="D889" s="2">
        <f t="shared" si="2"/>
        <v>194</v>
      </c>
      <c r="F889" s="2">
        <f t="shared" si="3"/>
        <v>0</v>
      </c>
      <c r="G889" s="2">
        <f t="shared" si="4"/>
        <v>0</v>
      </c>
    </row>
    <row r="890">
      <c r="A890" s="2">
        <f>(Sheet3!A890)</f>
        <v>90430</v>
      </c>
      <c r="B890" s="2">
        <f>(Sheet2!A890)</f>
        <v>90132</v>
      </c>
      <c r="C890" s="2">
        <f t="shared" si="1"/>
        <v>-298</v>
      </c>
      <c r="D890" s="2">
        <f t="shared" si="2"/>
        <v>298</v>
      </c>
      <c r="F890" s="2">
        <f t="shared" si="3"/>
        <v>0</v>
      </c>
      <c r="G890" s="2">
        <f t="shared" si="4"/>
        <v>0</v>
      </c>
    </row>
    <row r="891">
      <c r="A891" s="2">
        <f>(Sheet3!A891)</f>
        <v>90443</v>
      </c>
      <c r="B891" s="2">
        <f>(Sheet2!A891)</f>
        <v>90132</v>
      </c>
      <c r="C891" s="2">
        <f t="shared" si="1"/>
        <v>-311</v>
      </c>
      <c r="D891" s="2">
        <f t="shared" si="2"/>
        <v>311</v>
      </c>
      <c r="F891" s="2">
        <f t="shared" si="3"/>
        <v>0</v>
      </c>
      <c r="G891" s="2">
        <f t="shared" si="4"/>
        <v>0</v>
      </c>
    </row>
    <row r="892">
      <c r="A892" s="2">
        <f>(Sheet3!A892)</f>
        <v>90544</v>
      </c>
      <c r="B892" s="2">
        <f>(Sheet2!A892)</f>
        <v>90159</v>
      </c>
      <c r="C892" s="2">
        <f t="shared" si="1"/>
        <v>-385</v>
      </c>
      <c r="D892" s="2">
        <f t="shared" si="2"/>
        <v>385</v>
      </c>
      <c r="F892" s="2">
        <f t="shared" si="3"/>
        <v>0</v>
      </c>
      <c r="G892" s="2">
        <f t="shared" si="4"/>
        <v>0</v>
      </c>
    </row>
    <row r="893">
      <c r="A893" s="2">
        <f>(Sheet3!A893)</f>
        <v>90703</v>
      </c>
      <c r="B893" s="2">
        <f>(Sheet2!A893)</f>
        <v>90199</v>
      </c>
      <c r="C893" s="2">
        <f t="shared" si="1"/>
        <v>-504</v>
      </c>
      <c r="D893" s="2">
        <f t="shared" si="2"/>
        <v>504</v>
      </c>
      <c r="F893" s="2">
        <f t="shared" si="3"/>
        <v>0</v>
      </c>
      <c r="G893" s="2">
        <f t="shared" si="4"/>
        <v>0</v>
      </c>
    </row>
    <row r="894">
      <c r="A894" s="2">
        <f>(Sheet3!A894)</f>
        <v>90738</v>
      </c>
      <c r="B894" s="2">
        <f>(Sheet2!A894)</f>
        <v>90492</v>
      </c>
      <c r="C894" s="2">
        <f t="shared" si="1"/>
        <v>-246</v>
      </c>
      <c r="D894" s="2">
        <f t="shared" si="2"/>
        <v>246</v>
      </c>
      <c r="F894" s="2">
        <f t="shared" si="3"/>
        <v>0</v>
      </c>
      <c r="G894" s="2">
        <f t="shared" si="4"/>
        <v>0</v>
      </c>
    </row>
    <row r="895">
      <c r="A895" s="2">
        <f>(Sheet3!A895)</f>
        <v>90991</v>
      </c>
      <c r="B895" s="2">
        <f>(Sheet2!A895)</f>
        <v>90810</v>
      </c>
      <c r="C895" s="2">
        <f t="shared" si="1"/>
        <v>-181</v>
      </c>
      <c r="D895" s="2">
        <f t="shared" si="2"/>
        <v>181</v>
      </c>
      <c r="F895" s="2">
        <f t="shared" si="3"/>
        <v>0</v>
      </c>
      <c r="G895" s="2">
        <f t="shared" si="4"/>
        <v>0</v>
      </c>
    </row>
    <row r="896">
      <c r="A896" s="2">
        <f>(Sheet3!A896)</f>
        <v>91078</v>
      </c>
      <c r="B896" s="2">
        <f>(Sheet2!A896)</f>
        <v>90825</v>
      </c>
      <c r="C896" s="2">
        <f t="shared" si="1"/>
        <v>-253</v>
      </c>
      <c r="D896" s="2">
        <f t="shared" si="2"/>
        <v>253</v>
      </c>
      <c r="F896" s="2">
        <f t="shared" si="3"/>
        <v>0</v>
      </c>
      <c r="G896" s="2">
        <f t="shared" si="4"/>
        <v>0</v>
      </c>
    </row>
    <row r="897">
      <c r="A897" s="2">
        <f>(Sheet3!A897)</f>
        <v>91215</v>
      </c>
      <c r="B897" s="2">
        <f>(Sheet2!A897)</f>
        <v>91182</v>
      </c>
      <c r="C897" s="2">
        <f t="shared" si="1"/>
        <v>-33</v>
      </c>
      <c r="D897" s="2">
        <f t="shared" si="2"/>
        <v>33</v>
      </c>
      <c r="F897" s="2">
        <f t="shared" si="3"/>
        <v>0</v>
      </c>
      <c r="G897" s="2">
        <f t="shared" si="4"/>
        <v>0</v>
      </c>
    </row>
    <row r="898">
      <c r="A898" s="2">
        <f>(Sheet3!A898)</f>
        <v>91264</v>
      </c>
      <c r="B898" s="2">
        <f>(Sheet2!A898)</f>
        <v>91184</v>
      </c>
      <c r="C898" s="2">
        <f t="shared" si="1"/>
        <v>-80</v>
      </c>
      <c r="D898" s="2">
        <f t="shared" si="2"/>
        <v>80</v>
      </c>
      <c r="F898" s="2">
        <f t="shared" si="3"/>
        <v>0</v>
      </c>
      <c r="G898" s="2">
        <f t="shared" si="4"/>
        <v>0</v>
      </c>
    </row>
    <row r="899">
      <c r="A899" s="2">
        <f>(Sheet3!A899)</f>
        <v>91304</v>
      </c>
      <c r="B899" s="2">
        <f>(Sheet2!A899)</f>
        <v>91257</v>
      </c>
      <c r="C899" s="2">
        <f t="shared" si="1"/>
        <v>-47</v>
      </c>
      <c r="D899" s="2">
        <f t="shared" si="2"/>
        <v>47</v>
      </c>
      <c r="F899" s="2">
        <f t="shared" si="3"/>
        <v>0</v>
      </c>
      <c r="G899" s="2">
        <f t="shared" si="4"/>
        <v>0</v>
      </c>
    </row>
    <row r="900">
      <c r="A900" s="2">
        <f>(Sheet3!A900)</f>
        <v>91310</v>
      </c>
      <c r="B900" s="2">
        <f>(Sheet2!A900)</f>
        <v>91359</v>
      </c>
      <c r="C900" s="2">
        <f t="shared" si="1"/>
        <v>49</v>
      </c>
      <c r="D900" s="2">
        <f t="shared" si="2"/>
        <v>49</v>
      </c>
      <c r="F900" s="2">
        <f t="shared" si="3"/>
        <v>0</v>
      </c>
      <c r="G900" s="2">
        <f t="shared" si="4"/>
        <v>0</v>
      </c>
    </row>
    <row r="901">
      <c r="A901" s="2">
        <f>(Sheet3!A901)</f>
        <v>91359</v>
      </c>
      <c r="B901" s="2">
        <f>(Sheet2!A901)</f>
        <v>91359</v>
      </c>
      <c r="C901" s="2">
        <f t="shared" si="1"/>
        <v>0</v>
      </c>
      <c r="D901" s="2">
        <f t="shared" si="2"/>
        <v>0</v>
      </c>
      <c r="F901" s="2">
        <f t="shared" si="3"/>
        <v>10</v>
      </c>
      <c r="G901" s="2">
        <f t="shared" si="4"/>
        <v>913590</v>
      </c>
    </row>
    <row r="902">
      <c r="A902" s="2">
        <f>(Sheet3!A902)</f>
        <v>91491</v>
      </c>
      <c r="B902" s="2">
        <f>(Sheet2!A902)</f>
        <v>91359</v>
      </c>
      <c r="C902" s="2">
        <f t="shared" si="1"/>
        <v>-132</v>
      </c>
      <c r="D902" s="2">
        <f t="shared" si="2"/>
        <v>132</v>
      </c>
      <c r="F902" s="2">
        <f t="shared" si="3"/>
        <v>0</v>
      </c>
      <c r="G902" s="2">
        <f t="shared" si="4"/>
        <v>0</v>
      </c>
    </row>
    <row r="903">
      <c r="A903" s="2">
        <f>(Sheet3!A903)</f>
        <v>91540</v>
      </c>
      <c r="B903" s="2">
        <f>(Sheet2!A903)</f>
        <v>91359</v>
      </c>
      <c r="C903" s="2">
        <f t="shared" si="1"/>
        <v>-181</v>
      </c>
      <c r="D903" s="2">
        <f t="shared" si="2"/>
        <v>181</v>
      </c>
      <c r="F903" s="2">
        <f t="shared" si="3"/>
        <v>0</v>
      </c>
      <c r="G903" s="2">
        <f t="shared" si="4"/>
        <v>0</v>
      </c>
    </row>
    <row r="904">
      <c r="A904" s="2">
        <f>(Sheet3!A904)</f>
        <v>91613</v>
      </c>
      <c r="B904" s="2">
        <f>(Sheet2!A904)</f>
        <v>91359</v>
      </c>
      <c r="C904" s="2">
        <f t="shared" si="1"/>
        <v>-254</v>
      </c>
      <c r="D904" s="2">
        <f t="shared" si="2"/>
        <v>254</v>
      </c>
      <c r="F904" s="2">
        <f t="shared" si="3"/>
        <v>0</v>
      </c>
      <c r="G904" s="2">
        <f t="shared" si="4"/>
        <v>0</v>
      </c>
    </row>
    <row r="905">
      <c r="A905" s="2">
        <f>(Sheet3!A905)</f>
        <v>91705</v>
      </c>
      <c r="B905" s="2">
        <f>(Sheet2!A905)</f>
        <v>91359</v>
      </c>
      <c r="C905" s="2">
        <f t="shared" si="1"/>
        <v>-346</v>
      </c>
      <c r="D905" s="2">
        <f t="shared" si="2"/>
        <v>346</v>
      </c>
      <c r="F905" s="2">
        <f t="shared" si="3"/>
        <v>0</v>
      </c>
      <c r="G905" s="2">
        <f t="shared" si="4"/>
        <v>0</v>
      </c>
    </row>
    <row r="906">
      <c r="A906" s="2">
        <f>(Sheet3!A906)</f>
        <v>91737</v>
      </c>
      <c r="B906" s="2">
        <f>(Sheet2!A906)</f>
        <v>91359</v>
      </c>
      <c r="C906" s="2">
        <f t="shared" si="1"/>
        <v>-378</v>
      </c>
      <c r="D906" s="2">
        <f t="shared" si="2"/>
        <v>378</v>
      </c>
      <c r="F906" s="2">
        <f t="shared" si="3"/>
        <v>0</v>
      </c>
      <c r="G906" s="2">
        <f t="shared" si="4"/>
        <v>0</v>
      </c>
    </row>
    <row r="907">
      <c r="A907" s="2">
        <f>(Sheet3!A907)</f>
        <v>91800</v>
      </c>
      <c r="B907" s="2">
        <f>(Sheet2!A907)</f>
        <v>91359</v>
      </c>
      <c r="C907" s="2">
        <f t="shared" si="1"/>
        <v>-441</v>
      </c>
      <c r="D907" s="2">
        <f t="shared" si="2"/>
        <v>441</v>
      </c>
      <c r="F907" s="2">
        <f t="shared" si="3"/>
        <v>0</v>
      </c>
      <c r="G907" s="2">
        <f t="shared" si="4"/>
        <v>0</v>
      </c>
    </row>
    <row r="908">
      <c r="A908" s="2">
        <f>(Sheet3!A908)</f>
        <v>91829</v>
      </c>
      <c r="B908" s="2">
        <f>(Sheet2!A908)</f>
        <v>91359</v>
      </c>
      <c r="C908" s="2">
        <f t="shared" si="1"/>
        <v>-470</v>
      </c>
      <c r="D908" s="2">
        <f t="shared" si="2"/>
        <v>470</v>
      </c>
      <c r="F908" s="2">
        <f t="shared" si="3"/>
        <v>0</v>
      </c>
      <c r="G908" s="2">
        <f t="shared" si="4"/>
        <v>0</v>
      </c>
    </row>
    <row r="909">
      <c r="A909" s="2">
        <f>(Sheet3!A909)</f>
        <v>92017</v>
      </c>
      <c r="B909" s="2">
        <f>(Sheet2!A909)</f>
        <v>91359</v>
      </c>
      <c r="C909" s="2">
        <f t="shared" si="1"/>
        <v>-658</v>
      </c>
      <c r="D909" s="2">
        <f t="shared" si="2"/>
        <v>658</v>
      </c>
      <c r="F909" s="2">
        <f t="shared" si="3"/>
        <v>0</v>
      </c>
      <c r="G909" s="2">
        <f t="shared" si="4"/>
        <v>0</v>
      </c>
    </row>
    <row r="910">
      <c r="A910" s="2">
        <f>(Sheet3!A910)</f>
        <v>92084</v>
      </c>
      <c r="B910" s="2">
        <f>(Sheet2!A910)</f>
        <v>91508</v>
      </c>
      <c r="C910" s="2">
        <f t="shared" si="1"/>
        <v>-576</v>
      </c>
      <c r="D910" s="2">
        <f t="shared" si="2"/>
        <v>576</v>
      </c>
      <c r="F910" s="2">
        <f t="shared" si="3"/>
        <v>0</v>
      </c>
      <c r="G910" s="2">
        <f t="shared" si="4"/>
        <v>0</v>
      </c>
    </row>
    <row r="911">
      <c r="A911" s="2">
        <f>(Sheet3!A911)</f>
        <v>92197</v>
      </c>
      <c r="B911" s="2">
        <f>(Sheet2!A911)</f>
        <v>91620</v>
      </c>
      <c r="C911" s="2">
        <f t="shared" si="1"/>
        <v>-577</v>
      </c>
      <c r="D911" s="2">
        <f t="shared" si="2"/>
        <v>577</v>
      </c>
      <c r="F911" s="2">
        <f t="shared" si="3"/>
        <v>0</v>
      </c>
      <c r="G911" s="2">
        <f t="shared" si="4"/>
        <v>0</v>
      </c>
    </row>
    <row r="912">
      <c r="A912" s="2">
        <f>(Sheet3!A912)</f>
        <v>92481</v>
      </c>
      <c r="B912" s="2">
        <f>(Sheet2!A912)</f>
        <v>91820</v>
      </c>
      <c r="C912" s="2">
        <f t="shared" si="1"/>
        <v>-661</v>
      </c>
      <c r="D912" s="2">
        <f t="shared" si="2"/>
        <v>661</v>
      </c>
      <c r="F912" s="2">
        <f t="shared" si="3"/>
        <v>0</v>
      </c>
      <c r="G912" s="2">
        <f t="shared" si="4"/>
        <v>0</v>
      </c>
    </row>
    <row r="913">
      <c r="A913" s="2">
        <f>(Sheet3!A913)</f>
        <v>92526</v>
      </c>
      <c r="B913" s="2">
        <f>(Sheet2!A913)</f>
        <v>91908</v>
      </c>
      <c r="C913" s="2">
        <f t="shared" si="1"/>
        <v>-618</v>
      </c>
      <c r="D913" s="2">
        <f t="shared" si="2"/>
        <v>618</v>
      </c>
      <c r="F913" s="2">
        <f t="shared" si="3"/>
        <v>0</v>
      </c>
      <c r="G913" s="2">
        <f t="shared" si="4"/>
        <v>0</v>
      </c>
    </row>
    <row r="914">
      <c r="A914" s="2">
        <f>(Sheet3!A914)</f>
        <v>92556</v>
      </c>
      <c r="B914" s="2">
        <f>(Sheet2!A914)</f>
        <v>92631</v>
      </c>
      <c r="C914" s="2">
        <f t="shared" si="1"/>
        <v>75</v>
      </c>
      <c r="D914" s="2">
        <f t="shared" si="2"/>
        <v>75</v>
      </c>
      <c r="F914" s="2">
        <f t="shared" si="3"/>
        <v>0</v>
      </c>
      <c r="G914" s="2">
        <f t="shared" si="4"/>
        <v>0</v>
      </c>
    </row>
    <row r="915">
      <c r="A915" s="2">
        <f>(Sheet3!A915)</f>
        <v>92561</v>
      </c>
      <c r="B915" s="2">
        <f>(Sheet2!A915)</f>
        <v>92788</v>
      </c>
      <c r="C915" s="2">
        <f t="shared" si="1"/>
        <v>227</v>
      </c>
      <c r="D915" s="2">
        <f t="shared" si="2"/>
        <v>227</v>
      </c>
      <c r="F915" s="2">
        <f t="shared" si="3"/>
        <v>0</v>
      </c>
      <c r="G915" s="2">
        <f t="shared" si="4"/>
        <v>0</v>
      </c>
    </row>
    <row r="916">
      <c r="A916" s="2">
        <f>(Sheet3!A916)</f>
        <v>92576</v>
      </c>
      <c r="B916" s="2">
        <f>(Sheet2!A916)</f>
        <v>92826</v>
      </c>
      <c r="C916" s="2">
        <f t="shared" si="1"/>
        <v>250</v>
      </c>
      <c r="D916" s="2">
        <f t="shared" si="2"/>
        <v>250</v>
      </c>
      <c r="F916" s="2">
        <f t="shared" si="3"/>
        <v>0</v>
      </c>
      <c r="G916" s="2">
        <f t="shared" si="4"/>
        <v>0</v>
      </c>
    </row>
    <row r="917">
      <c r="A917" s="2">
        <f>(Sheet3!A917)</f>
        <v>92711</v>
      </c>
      <c r="B917" s="2">
        <f>(Sheet2!A917)</f>
        <v>92972</v>
      </c>
      <c r="C917" s="2">
        <f t="shared" si="1"/>
        <v>261</v>
      </c>
      <c r="D917" s="2">
        <f t="shared" si="2"/>
        <v>261</v>
      </c>
      <c r="F917" s="2">
        <f t="shared" si="3"/>
        <v>0</v>
      </c>
      <c r="G917" s="2">
        <f t="shared" si="4"/>
        <v>0</v>
      </c>
    </row>
    <row r="918">
      <c r="A918" s="2">
        <f>(Sheet3!A918)</f>
        <v>92745</v>
      </c>
      <c r="B918" s="2">
        <f>(Sheet2!A918)</f>
        <v>93032</v>
      </c>
      <c r="C918" s="2">
        <f t="shared" si="1"/>
        <v>287</v>
      </c>
      <c r="D918" s="2">
        <f t="shared" si="2"/>
        <v>287</v>
      </c>
      <c r="F918" s="2">
        <f t="shared" si="3"/>
        <v>0</v>
      </c>
      <c r="G918" s="2">
        <f t="shared" si="4"/>
        <v>0</v>
      </c>
    </row>
    <row r="919">
      <c r="A919" s="2">
        <f>(Sheet3!A919)</f>
        <v>92804</v>
      </c>
      <c r="B919" s="2">
        <f>(Sheet2!A919)</f>
        <v>93232</v>
      </c>
      <c r="C919" s="2">
        <f t="shared" si="1"/>
        <v>428</v>
      </c>
      <c r="D919" s="2">
        <f t="shared" si="2"/>
        <v>428</v>
      </c>
      <c r="F919" s="2">
        <f t="shared" si="3"/>
        <v>0</v>
      </c>
      <c r="G919" s="2">
        <f t="shared" si="4"/>
        <v>0</v>
      </c>
    </row>
    <row r="920">
      <c r="A920" s="2">
        <f>(Sheet3!A920)</f>
        <v>92853</v>
      </c>
      <c r="B920" s="2">
        <f>(Sheet2!A920)</f>
        <v>93265</v>
      </c>
      <c r="C920" s="2">
        <f t="shared" si="1"/>
        <v>412</v>
      </c>
      <c r="D920" s="2">
        <f t="shared" si="2"/>
        <v>412</v>
      </c>
      <c r="F920" s="2">
        <f t="shared" si="3"/>
        <v>0</v>
      </c>
      <c r="G920" s="2">
        <f t="shared" si="4"/>
        <v>0</v>
      </c>
    </row>
    <row r="921">
      <c r="A921" s="2">
        <f>(Sheet3!A921)</f>
        <v>92860</v>
      </c>
      <c r="B921" s="2">
        <f>(Sheet2!A921)</f>
        <v>93477</v>
      </c>
      <c r="C921" s="2">
        <f t="shared" si="1"/>
        <v>617</v>
      </c>
      <c r="D921" s="2">
        <f t="shared" si="2"/>
        <v>617</v>
      </c>
      <c r="F921" s="2">
        <f t="shared" si="3"/>
        <v>0</v>
      </c>
      <c r="G921" s="2">
        <f t="shared" si="4"/>
        <v>0</v>
      </c>
    </row>
    <row r="922">
      <c r="A922" s="2">
        <f>(Sheet3!A922)</f>
        <v>92908</v>
      </c>
      <c r="B922" s="2">
        <f>(Sheet2!A922)</f>
        <v>93709</v>
      </c>
      <c r="C922" s="2">
        <f t="shared" si="1"/>
        <v>801</v>
      </c>
      <c r="D922" s="2">
        <f t="shared" si="2"/>
        <v>801</v>
      </c>
      <c r="F922" s="2">
        <f t="shared" si="3"/>
        <v>0</v>
      </c>
      <c r="G922" s="2">
        <f t="shared" si="4"/>
        <v>0</v>
      </c>
    </row>
    <row r="923">
      <c r="A923" s="2">
        <f>(Sheet3!A923)</f>
        <v>92917</v>
      </c>
      <c r="B923" s="2">
        <f>(Sheet2!A923)</f>
        <v>93730</v>
      </c>
      <c r="C923" s="2">
        <f t="shared" si="1"/>
        <v>813</v>
      </c>
      <c r="D923" s="2">
        <f t="shared" si="2"/>
        <v>813</v>
      </c>
      <c r="F923" s="2">
        <f t="shared" si="3"/>
        <v>0</v>
      </c>
      <c r="G923" s="2">
        <f t="shared" si="4"/>
        <v>0</v>
      </c>
    </row>
    <row r="924">
      <c r="A924" s="2">
        <f>(Sheet3!A924)</f>
        <v>93138</v>
      </c>
      <c r="B924" s="2">
        <f>(Sheet2!A924)</f>
        <v>93834</v>
      </c>
      <c r="C924" s="2">
        <f t="shared" si="1"/>
        <v>696</v>
      </c>
      <c r="D924" s="2">
        <f t="shared" si="2"/>
        <v>696</v>
      </c>
      <c r="F924" s="2">
        <f t="shared" si="3"/>
        <v>0</v>
      </c>
      <c r="G924" s="2">
        <f t="shared" si="4"/>
        <v>0</v>
      </c>
    </row>
    <row r="925">
      <c r="A925" s="2">
        <f>(Sheet3!A925)</f>
        <v>93549</v>
      </c>
      <c r="B925" s="2">
        <f>(Sheet2!A925)</f>
        <v>93916</v>
      </c>
      <c r="C925" s="2">
        <f t="shared" si="1"/>
        <v>367</v>
      </c>
      <c r="D925" s="2">
        <f t="shared" si="2"/>
        <v>367</v>
      </c>
      <c r="F925" s="2">
        <f t="shared" si="3"/>
        <v>0</v>
      </c>
      <c r="G925" s="2">
        <f t="shared" si="4"/>
        <v>0</v>
      </c>
    </row>
    <row r="926">
      <c r="A926" s="2">
        <f>(Sheet3!A926)</f>
        <v>93702</v>
      </c>
      <c r="B926" s="2">
        <f>(Sheet2!A926)</f>
        <v>94024</v>
      </c>
      <c r="C926" s="2">
        <f t="shared" si="1"/>
        <v>322</v>
      </c>
      <c r="D926" s="2">
        <f t="shared" si="2"/>
        <v>322</v>
      </c>
      <c r="F926" s="2">
        <f t="shared" si="3"/>
        <v>0</v>
      </c>
      <c r="G926" s="2">
        <f t="shared" si="4"/>
        <v>0</v>
      </c>
    </row>
    <row r="927">
      <c r="A927" s="2">
        <f>(Sheet3!A927)</f>
        <v>93737</v>
      </c>
      <c r="B927" s="2">
        <f>(Sheet2!A927)</f>
        <v>94024</v>
      </c>
      <c r="C927" s="2">
        <f t="shared" si="1"/>
        <v>287</v>
      </c>
      <c r="D927" s="2">
        <f t="shared" si="2"/>
        <v>287</v>
      </c>
      <c r="F927" s="2">
        <f t="shared" si="3"/>
        <v>0</v>
      </c>
      <c r="G927" s="2">
        <f t="shared" si="4"/>
        <v>0</v>
      </c>
    </row>
    <row r="928">
      <c r="A928" s="2">
        <f>(Sheet3!A928)</f>
        <v>93858</v>
      </c>
      <c r="B928" s="2">
        <f>(Sheet2!A928)</f>
        <v>94024</v>
      </c>
      <c r="C928" s="2">
        <f t="shared" si="1"/>
        <v>166</v>
      </c>
      <c r="D928" s="2">
        <f t="shared" si="2"/>
        <v>166</v>
      </c>
      <c r="F928" s="2">
        <f t="shared" si="3"/>
        <v>0</v>
      </c>
      <c r="G928" s="2">
        <f t="shared" si="4"/>
        <v>0</v>
      </c>
    </row>
    <row r="929">
      <c r="A929" s="2">
        <f>(Sheet3!A929)</f>
        <v>93877</v>
      </c>
      <c r="B929" s="2">
        <f>(Sheet2!A929)</f>
        <v>94024</v>
      </c>
      <c r="C929" s="2">
        <f t="shared" si="1"/>
        <v>147</v>
      </c>
      <c r="D929" s="2">
        <f t="shared" si="2"/>
        <v>147</v>
      </c>
      <c r="F929" s="2">
        <f t="shared" si="3"/>
        <v>0</v>
      </c>
      <c r="G929" s="2">
        <f t="shared" si="4"/>
        <v>0</v>
      </c>
    </row>
    <row r="930">
      <c r="A930" s="2">
        <f>(Sheet3!A930)</f>
        <v>93925</v>
      </c>
      <c r="B930" s="2">
        <f>(Sheet2!A930)</f>
        <v>94024</v>
      </c>
      <c r="C930" s="2">
        <f t="shared" si="1"/>
        <v>99</v>
      </c>
      <c r="D930" s="2">
        <f t="shared" si="2"/>
        <v>99</v>
      </c>
      <c r="F930" s="2">
        <f t="shared" si="3"/>
        <v>0</v>
      </c>
      <c r="G930" s="2">
        <f t="shared" si="4"/>
        <v>0</v>
      </c>
    </row>
    <row r="931">
      <c r="A931" s="2">
        <f>(Sheet3!A931)</f>
        <v>93950</v>
      </c>
      <c r="B931" s="2">
        <f>(Sheet2!A931)</f>
        <v>94024</v>
      </c>
      <c r="C931" s="2">
        <f t="shared" si="1"/>
        <v>74</v>
      </c>
      <c r="D931" s="2">
        <f t="shared" si="2"/>
        <v>74</v>
      </c>
      <c r="F931" s="2">
        <f t="shared" si="3"/>
        <v>0</v>
      </c>
      <c r="G931" s="2">
        <f t="shared" si="4"/>
        <v>0</v>
      </c>
    </row>
    <row r="932">
      <c r="A932" s="2">
        <f>(Sheet3!A932)</f>
        <v>94024</v>
      </c>
      <c r="B932" s="2">
        <f>(Sheet2!A932)</f>
        <v>94024</v>
      </c>
      <c r="C932" s="2">
        <f t="shared" si="1"/>
        <v>0</v>
      </c>
      <c r="D932" s="2">
        <f t="shared" si="2"/>
        <v>0</v>
      </c>
      <c r="F932" s="2">
        <f t="shared" si="3"/>
        <v>15</v>
      </c>
      <c r="G932" s="2">
        <f t="shared" si="4"/>
        <v>1410360</v>
      </c>
    </row>
    <row r="933">
      <c r="A933" s="2">
        <f>(Sheet3!A933)</f>
        <v>94041</v>
      </c>
      <c r="B933" s="2">
        <f>(Sheet2!A933)</f>
        <v>94024</v>
      </c>
      <c r="C933" s="2">
        <f t="shared" si="1"/>
        <v>-17</v>
      </c>
      <c r="D933" s="2">
        <f t="shared" si="2"/>
        <v>17</v>
      </c>
      <c r="F933" s="2">
        <f t="shared" si="3"/>
        <v>0</v>
      </c>
      <c r="G933" s="2">
        <f t="shared" si="4"/>
        <v>0</v>
      </c>
    </row>
    <row r="934">
      <c r="A934" s="2">
        <f>(Sheet3!A934)</f>
        <v>94120</v>
      </c>
      <c r="B934" s="2">
        <f>(Sheet2!A934)</f>
        <v>94024</v>
      </c>
      <c r="C934" s="2">
        <f t="shared" si="1"/>
        <v>-96</v>
      </c>
      <c r="D934" s="2">
        <f t="shared" si="2"/>
        <v>96</v>
      </c>
      <c r="F934" s="2">
        <f t="shared" si="3"/>
        <v>0</v>
      </c>
      <c r="G934" s="2">
        <f t="shared" si="4"/>
        <v>0</v>
      </c>
    </row>
    <row r="935">
      <c r="A935" s="2">
        <f>(Sheet3!A935)</f>
        <v>94121</v>
      </c>
      <c r="B935" s="2">
        <f>(Sheet2!A935)</f>
        <v>94024</v>
      </c>
      <c r="C935" s="2">
        <f t="shared" si="1"/>
        <v>-97</v>
      </c>
      <c r="D935" s="2">
        <f t="shared" si="2"/>
        <v>97</v>
      </c>
      <c r="F935" s="2">
        <f t="shared" si="3"/>
        <v>0</v>
      </c>
      <c r="G935" s="2">
        <f t="shared" si="4"/>
        <v>0</v>
      </c>
    </row>
    <row r="936">
      <c r="A936" s="2">
        <f>(Sheet3!A936)</f>
        <v>94197</v>
      </c>
      <c r="B936" s="2">
        <f>(Sheet2!A936)</f>
        <v>94024</v>
      </c>
      <c r="C936" s="2">
        <f t="shared" si="1"/>
        <v>-173</v>
      </c>
      <c r="D936" s="2">
        <f t="shared" si="2"/>
        <v>173</v>
      </c>
      <c r="F936" s="2">
        <f t="shared" si="3"/>
        <v>3</v>
      </c>
      <c r="G936" s="2">
        <f t="shared" si="4"/>
        <v>282591</v>
      </c>
    </row>
    <row r="937">
      <c r="A937" s="2">
        <f>(Sheet3!A937)</f>
        <v>94198</v>
      </c>
      <c r="B937" s="2">
        <f>(Sheet2!A937)</f>
        <v>94024</v>
      </c>
      <c r="C937" s="2">
        <f t="shared" si="1"/>
        <v>-174</v>
      </c>
      <c r="D937" s="2">
        <f t="shared" si="2"/>
        <v>174</v>
      </c>
      <c r="F937" s="2">
        <f t="shared" si="3"/>
        <v>0</v>
      </c>
      <c r="G937" s="2">
        <f t="shared" si="4"/>
        <v>0</v>
      </c>
    </row>
    <row r="938">
      <c r="A938" s="2">
        <f>(Sheet3!A938)</f>
        <v>94335</v>
      </c>
      <c r="B938" s="2">
        <f>(Sheet2!A938)</f>
        <v>94024</v>
      </c>
      <c r="C938" s="2">
        <f t="shared" si="1"/>
        <v>-311</v>
      </c>
      <c r="D938" s="2">
        <f t="shared" si="2"/>
        <v>311</v>
      </c>
      <c r="F938" s="2">
        <f t="shared" si="3"/>
        <v>0</v>
      </c>
      <c r="G938" s="2">
        <f t="shared" si="4"/>
        <v>0</v>
      </c>
    </row>
    <row r="939">
      <c r="A939" s="2">
        <f>(Sheet3!A939)</f>
        <v>94363</v>
      </c>
      <c r="B939" s="2">
        <f>(Sheet2!A939)</f>
        <v>94024</v>
      </c>
      <c r="C939" s="2">
        <f t="shared" si="1"/>
        <v>-339</v>
      </c>
      <c r="D939" s="2">
        <f t="shared" si="2"/>
        <v>339</v>
      </c>
      <c r="F939" s="2">
        <f t="shared" si="3"/>
        <v>0</v>
      </c>
      <c r="G939" s="2">
        <f t="shared" si="4"/>
        <v>0</v>
      </c>
    </row>
    <row r="940">
      <c r="A940" s="2">
        <f>(Sheet3!A940)</f>
        <v>94423</v>
      </c>
      <c r="B940" s="2">
        <f>(Sheet2!A940)</f>
        <v>94024</v>
      </c>
      <c r="C940" s="2">
        <f t="shared" si="1"/>
        <v>-399</v>
      </c>
      <c r="D940" s="2">
        <f t="shared" si="2"/>
        <v>399</v>
      </c>
      <c r="F940" s="2">
        <f t="shared" si="3"/>
        <v>0</v>
      </c>
      <c r="G940" s="2">
        <f t="shared" si="4"/>
        <v>0</v>
      </c>
    </row>
    <row r="941">
      <c r="A941" s="2">
        <f>(Sheet3!A941)</f>
        <v>94460</v>
      </c>
      <c r="B941" s="2">
        <f>(Sheet2!A941)</f>
        <v>94197</v>
      </c>
      <c r="C941" s="2">
        <f t="shared" si="1"/>
        <v>-263</v>
      </c>
      <c r="D941" s="2">
        <f t="shared" si="2"/>
        <v>263</v>
      </c>
      <c r="F941" s="2">
        <f t="shared" si="3"/>
        <v>0</v>
      </c>
      <c r="G941" s="2">
        <f t="shared" si="4"/>
        <v>0</v>
      </c>
    </row>
    <row r="942">
      <c r="A942" s="2">
        <f>(Sheet3!A942)</f>
        <v>94492</v>
      </c>
      <c r="B942" s="2">
        <f>(Sheet2!A942)</f>
        <v>94197</v>
      </c>
      <c r="C942" s="2">
        <f t="shared" si="1"/>
        <v>-295</v>
      </c>
      <c r="D942" s="2">
        <f t="shared" si="2"/>
        <v>295</v>
      </c>
      <c r="F942" s="2">
        <f t="shared" si="3"/>
        <v>0</v>
      </c>
      <c r="G942" s="2">
        <f t="shared" si="4"/>
        <v>0</v>
      </c>
    </row>
    <row r="943">
      <c r="A943" s="2">
        <f>(Sheet3!A943)</f>
        <v>94558</v>
      </c>
      <c r="B943" s="2">
        <f>(Sheet2!A943)</f>
        <v>94197</v>
      </c>
      <c r="C943" s="2">
        <f t="shared" si="1"/>
        <v>-361</v>
      </c>
      <c r="D943" s="2">
        <f t="shared" si="2"/>
        <v>361</v>
      </c>
      <c r="F943" s="2">
        <f t="shared" si="3"/>
        <v>0</v>
      </c>
      <c r="G943" s="2">
        <f t="shared" si="4"/>
        <v>0</v>
      </c>
    </row>
    <row r="944">
      <c r="A944" s="2">
        <f>(Sheet3!A944)</f>
        <v>94591</v>
      </c>
      <c r="B944" s="2">
        <f>(Sheet2!A944)</f>
        <v>94382</v>
      </c>
      <c r="C944" s="2">
        <f t="shared" si="1"/>
        <v>-209</v>
      </c>
      <c r="D944" s="2">
        <f t="shared" si="2"/>
        <v>209</v>
      </c>
      <c r="F944" s="2">
        <f t="shared" si="3"/>
        <v>0</v>
      </c>
      <c r="G944" s="2">
        <f t="shared" si="4"/>
        <v>0</v>
      </c>
    </row>
    <row r="945">
      <c r="A945" s="2">
        <f>(Sheet3!A945)</f>
        <v>94883</v>
      </c>
      <c r="B945" s="2">
        <f>(Sheet2!A945)</f>
        <v>94498</v>
      </c>
      <c r="C945" s="2">
        <f t="shared" si="1"/>
        <v>-385</v>
      </c>
      <c r="D945" s="2">
        <f t="shared" si="2"/>
        <v>385</v>
      </c>
      <c r="F945" s="2">
        <f t="shared" si="3"/>
        <v>0</v>
      </c>
      <c r="G945" s="2">
        <f t="shared" si="4"/>
        <v>0</v>
      </c>
    </row>
    <row r="946">
      <c r="A946" s="2">
        <f>(Sheet3!A946)</f>
        <v>95013</v>
      </c>
      <c r="B946" s="2">
        <f>(Sheet2!A946)</f>
        <v>95060</v>
      </c>
      <c r="C946" s="2">
        <f t="shared" si="1"/>
        <v>47</v>
      </c>
      <c r="D946" s="2">
        <f t="shared" si="2"/>
        <v>47</v>
      </c>
      <c r="F946" s="2">
        <f t="shared" si="3"/>
        <v>0</v>
      </c>
      <c r="G946" s="2">
        <f t="shared" si="4"/>
        <v>0</v>
      </c>
    </row>
    <row r="947">
      <c r="A947" s="2">
        <f>(Sheet3!A947)</f>
        <v>95133</v>
      </c>
      <c r="B947" s="2">
        <f>(Sheet2!A947)</f>
        <v>95399</v>
      </c>
      <c r="C947" s="2">
        <f t="shared" si="1"/>
        <v>266</v>
      </c>
      <c r="D947" s="2">
        <f t="shared" si="2"/>
        <v>266</v>
      </c>
      <c r="F947" s="2">
        <f t="shared" si="3"/>
        <v>0</v>
      </c>
      <c r="G947" s="2">
        <f t="shared" si="4"/>
        <v>0</v>
      </c>
    </row>
    <row r="948">
      <c r="A948" s="2">
        <f>(Sheet3!A948)</f>
        <v>95240</v>
      </c>
      <c r="B948" s="2">
        <f>(Sheet2!A948)</f>
        <v>95399</v>
      </c>
      <c r="C948" s="2">
        <f t="shared" si="1"/>
        <v>159</v>
      </c>
      <c r="D948" s="2">
        <f t="shared" si="2"/>
        <v>159</v>
      </c>
      <c r="F948" s="2">
        <f t="shared" si="3"/>
        <v>0</v>
      </c>
      <c r="G948" s="2">
        <f t="shared" si="4"/>
        <v>0</v>
      </c>
    </row>
    <row r="949">
      <c r="A949" s="2">
        <f>(Sheet3!A949)</f>
        <v>95374</v>
      </c>
      <c r="B949" s="2">
        <f>(Sheet2!A949)</f>
        <v>95399</v>
      </c>
      <c r="C949" s="2">
        <f t="shared" si="1"/>
        <v>25</v>
      </c>
      <c r="D949" s="2">
        <f t="shared" si="2"/>
        <v>25</v>
      </c>
      <c r="F949" s="2">
        <f t="shared" si="3"/>
        <v>0</v>
      </c>
      <c r="G949" s="2">
        <f t="shared" si="4"/>
        <v>0</v>
      </c>
    </row>
    <row r="950">
      <c r="A950" s="2">
        <f>(Sheet3!A950)</f>
        <v>95384</v>
      </c>
      <c r="B950" s="2">
        <f>(Sheet2!A950)</f>
        <v>95399</v>
      </c>
      <c r="C950" s="2">
        <f t="shared" si="1"/>
        <v>15</v>
      </c>
      <c r="D950" s="2">
        <f t="shared" si="2"/>
        <v>15</v>
      </c>
      <c r="F950" s="2">
        <f t="shared" si="3"/>
        <v>0</v>
      </c>
      <c r="G950" s="2">
        <f t="shared" si="4"/>
        <v>0</v>
      </c>
    </row>
    <row r="951">
      <c r="A951" s="2">
        <f>(Sheet3!A951)</f>
        <v>95399</v>
      </c>
      <c r="B951" s="2">
        <f>(Sheet2!A951)</f>
        <v>95399</v>
      </c>
      <c r="C951" s="2">
        <f t="shared" si="1"/>
        <v>0</v>
      </c>
      <c r="D951" s="2">
        <f t="shared" si="2"/>
        <v>0</v>
      </c>
      <c r="F951" s="2">
        <f t="shared" si="3"/>
        <v>13</v>
      </c>
      <c r="G951" s="2">
        <f t="shared" si="4"/>
        <v>1240187</v>
      </c>
    </row>
    <row r="952">
      <c r="A952" s="2">
        <f>(Sheet3!A952)</f>
        <v>95511</v>
      </c>
      <c r="B952" s="2">
        <f>(Sheet2!A952)</f>
        <v>95399</v>
      </c>
      <c r="C952" s="2">
        <f t="shared" si="1"/>
        <v>-112</v>
      </c>
      <c r="D952" s="2">
        <f t="shared" si="2"/>
        <v>112</v>
      </c>
      <c r="F952" s="2">
        <f t="shared" si="3"/>
        <v>0</v>
      </c>
      <c r="G952" s="2">
        <f t="shared" si="4"/>
        <v>0</v>
      </c>
    </row>
    <row r="953">
      <c r="A953" s="2">
        <f>(Sheet3!A953)</f>
        <v>95535</v>
      </c>
      <c r="B953" s="2">
        <f>(Sheet2!A953)</f>
        <v>95399</v>
      </c>
      <c r="C953" s="2">
        <f t="shared" si="1"/>
        <v>-136</v>
      </c>
      <c r="D953" s="2">
        <f t="shared" si="2"/>
        <v>136</v>
      </c>
      <c r="F953" s="2">
        <f t="shared" si="3"/>
        <v>0</v>
      </c>
      <c r="G953" s="2">
        <f t="shared" si="4"/>
        <v>0</v>
      </c>
    </row>
    <row r="954">
      <c r="A954" s="2">
        <f>(Sheet3!A954)</f>
        <v>95603</v>
      </c>
      <c r="B954" s="2">
        <f>(Sheet2!A954)</f>
        <v>95399</v>
      </c>
      <c r="C954" s="2">
        <f t="shared" si="1"/>
        <v>-204</v>
      </c>
      <c r="D954" s="2">
        <f t="shared" si="2"/>
        <v>204</v>
      </c>
      <c r="F954" s="2">
        <f t="shared" si="3"/>
        <v>0</v>
      </c>
      <c r="G954" s="2">
        <f t="shared" si="4"/>
        <v>0</v>
      </c>
    </row>
    <row r="955">
      <c r="A955" s="2">
        <f>(Sheet3!A955)</f>
        <v>95829</v>
      </c>
      <c r="B955" s="2">
        <f>(Sheet2!A955)</f>
        <v>95399</v>
      </c>
      <c r="C955" s="2">
        <f t="shared" si="1"/>
        <v>-430</v>
      </c>
      <c r="D955" s="2">
        <f t="shared" si="2"/>
        <v>430</v>
      </c>
      <c r="F955" s="2">
        <f t="shared" si="3"/>
        <v>0</v>
      </c>
      <c r="G955" s="2">
        <f t="shared" si="4"/>
        <v>0</v>
      </c>
    </row>
    <row r="956">
      <c r="A956" s="2">
        <f>(Sheet3!A956)</f>
        <v>95935</v>
      </c>
      <c r="B956" s="2">
        <f>(Sheet2!A956)</f>
        <v>95399</v>
      </c>
      <c r="C956" s="2">
        <f t="shared" si="1"/>
        <v>-536</v>
      </c>
      <c r="D956" s="2">
        <f t="shared" si="2"/>
        <v>536</v>
      </c>
      <c r="F956" s="2">
        <f t="shared" si="3"/>
        <v>0</v>
      </c>
      <c r="G956" s="2">
        <f t="shared" si="4"/>
        <v>0</v>
      </c>
    </row>
    <row r="957">
      <c r="A957" s="2">
        <f>(Sheet3!A957)</f>
        <v>96145</v>
      </c>
      <c r="B957" s="2">
        <f>(Sheet2!A957)</f>
        <v>95399</v>
      </c>
      <c r="C957" s="2">
        <f t="shared" si="1"/>
        <v>-746</v>
      </c>
      <c r="D957" s="2">
        <f t="shared" si="2"/>
        <v>746</v>
      </c>
      <c r="F957" s="2">
        <f t="shared" si="3"/>
        <v>0</v>
      </c>
      <c r="G957" s="2">
        <f t="shared" si="4"/>
        <v>0</v>
      </c>
    </row>
    <row r="958">
      <c r="A958" s="2">
        <f>(Sheet3!A958)</f>
        <v>96242</v>
      </c>
      <c r="B958" s="2">
        <f>(Sheet2!A958)</f>
        <v>95399</v>
      </c>
      <c r="C958" s="2">
        <f t="shared" si="1"/>
        <v>-843</v>
      </c>
      <c r="D958" s="2">
        <f t="shared" si="2"/>
        <v>843</v>
      </c>
      <c r="F958" s="2">
        <f t="shared" si="3"/>
        <v>0</v>
      </c>
      <c r="G958" s="2">
        <f t="shared" si="4"/>
        <v>0</v>
      </c>
    </row>
    <row r="959">
      <c r="A959" s="2">
        <f>(Sheet3!A959)</f>
        <v>96291</v>
      </c>
      <c r="B959" s="2">
        <f>(Sheet2!A959)</f>
        <v>95399</v>
      </c>
      <c r="C959" s="2">
        <f t="shared" si="1"/>
        <v>-892</v>
      </c>
      <c r="D959" s="2">
        <f t="shared" si="2"/>
        <v>892</v>
      </c>
      <c r="F959" s="2">
        <f t="shared" si="3"/>
        <v>0</v>
      </c>
      <c r="G959" s="2">
        <f t="shared" si="4"/>
        <v>0</v>
      </c>
    </row>
    <row r="960">
      <c r="A960" s="2">
        <f>(Sheet3!A960)</f>
        <v>96430</v>
      </c>
      <c r="B960" s="2">
        <f>(Sheet2!A960)</f>
        <v>95695</v>
      </c>
      <c r="C960" s="2">
        <f t="shared" si="1"/>
        <v>-735</v>
      </c>
      <c r="D960" s="2">
        <f t="shared" si="2"/>
        <v>735</v>
      </c>
      <c r="F960" s="2">
        <f t="shared" si="3"/>
        <v>0</v>
      </c>
      <c r="G960" s="2">
        <f t="shared" si="4"/>
        <v>0</v>
      </c>
    </row>
    <row r="961">
      <c r="A961" s="2">
        <f>(Sheet3!A961)</f>
        <v>96431</v>
      </c>
      <c r="B961" s="2">
        <f>(Sheet2!A961)</f>
        <v>95779</v>
      </c>
      <c r="C961" s="2">
        <f t="shared" si="1"/>
        <v>-652</v>
      </c>
      <c r="D961" s="2">
        <f t="shared" si="2"/>
        <v>652</v>
      </c>
      <c r="F961" s="2">
        <f t="shared" si="3"/>
        <v>0</v>
      </c>
      <c r="G961" s="2">
        <f t="shared" si="4"/>
        <v>0</v>
      </c>
    </row>
    <row r="962">
      <c r="A962" s="2">
        <f>(Sheet3!A962)</f>
        <v>96441</v>
      </c>
      <c r="B962" s="2">
        <f>(Sheet2!A962)</f>
        <v>95825</v>
      </c>
      <c r="C962" s="2">
        <f t="shared" si="1"/>
        <v>-616</v>
      </c>
      <c r="D962" s="2">
        <f t="shared" si="2"/>
        <v>616</v>
      </c>
      <c r="F962" s="2">
        <f t="shared" si="3"/>
        <v>0</v>
      </c>
      <c r="G962" s="2">
        <f t="shared" si="4"/>
        <v>0</v>
      </c>
    </row>
    <row r="963">
      <c r="A963" s="2">
        <f>(Sheet3!A963)</f>
        <v>96488</v>
      </c>
      <c r="B963" s="2">
        <f>(Sheet2!A963)</f>
        <v>95847</v>
      </c>
      <c r="C963" s="2">
        <f t="shared" si="1"/>
        <v>-641</v>
      </c>
      <c r="D963" s="2">
        <f t="shared" si="2"/>
        <v>641</v>
      </c>
      <c r="F963" s="2">
        <f t="shared" si="3"/>
        <v>0</v>
      </c>
      <c r="G963" s="2">
        <f t="shared" si="4"/>
        <v>0</v>
      </c>
    </row>
    <row r="964">
      <c r="A964" s="2">
        <f>(Sheet3!A964)</f>
        <v>96538</v>
      </c>
      <c r="B964" s="2">
        <f>(Sheet2!A964)</f>
        <v>95924</v>
      </c>
      <c r="C964" s="2">
        <f t="shared" si="1"/>
        <v>-614</v>
      </c>
      <c r="D964" s="2">
        <f t="shared" si="2"/>
        <v>614</v>
      </c>
      <c r="F964" s="2">
        <f t="shared" si="3"/>
        <v>0</v>
      </c>
      <c r="G964" s="2">
        <f t="shared" si="4"/>
        <v>0</v>
      </c>
    </row>
    <row r="965">
      <c r="A965" s="2">
        <f>(Sheet3!A965)</f>
        <v>96617</v>
      </c>
      <c r="B965" s="2">
        <f>(Sheet2!A965)</f>
        <v>96423</v>
      </c>
      <c r="C965" s="2">
        <f t="shared" si="1"/>
        <v>-194</v>
      </c>
      <c r="D965" s="2">
        <f t="shared" si="2"/>
        <v>194</v>
      </c>
      <c r="F965" s="2">
        <f t="shared" si="3"/>
        <v>0</v>
      </c>
      <c r="G965" s="2">
        <f t="shared" si="4"/>
        <v>0</v>
      </c>
    </row>
    <row r="966">
      <c r="A966" s="2">
        <f>(Sheet3!A966)</f>
        <v>96656</v>
      </c>
      <c r="B966" s="2">
        <f>(Sheet2!A966)</f>
        <v>96436</v>
      </c>
      <c r="C966" s="2">
        <f t="shared" si="1"/>
        <v>-220</v>
      </c>
      <c r="D966" s="2">
        <f t="shared" si="2"/>
        <v>220</v>
      </c>
      <c r="F966" s="2">
        <f t="shared" si="3"/>
        <v>0</v>
      </c>
      <c r="G966" s="2">
        <f t="shared" si="4"/>
        <v>0</v>
      </c>
    </row>
    <row r="967">
      <c r="A967" s="2">
        <f>(Sheet3!A967)</f>
        <v>96858</v>
      </c>
      <c r="B967" s="2">
        <f>(Sheet2!A967)</f>
        <v>96548</v>
      </c>
      <c r="C967" s="2">
        <f t="shared" si="1"/>
        <v>-310</v>
      </c>
      <c r="D967" s="2">
        <f t="shared" si="2"/>
        <v>310</v>
      </c>
      <c r="F967" s="2">
        <f t="shared" si="3"/>
        <v>0</v>
      </c>
      <c r="G967" s="2">
        <f t="shared" si="4"/>
        <v>0</v>
      </c>
    </row>
    <row r="968">
      <c r="A968" s="2">
        <f>(Sheet3!A968)</f>
        <v>96866</v>
      </c>
      <c r="B968" s="2">
        <f>(Sheet2!A968)</f>
        <v>97100</v>
      </c>
      <c r="C968" s="2">
        <f t="shared" si="1"/>
        <v>234</v>
      </c>
      <c r="D968" s="2">
        <f t="shared" si="2"/>
        <v>234</v>
      </c>
      <c r="F968" s="2">
        <f t="shared" si="3"/>
        <v>0</v>
      </c>
      <c r="G968" s="2">
        <f t="shared" si="4"/>
        <v>0</v>
      </c>
    </row>
    <row r="969">
      <c r="A969" s="2">
        <f>(Sheet3!A969)</f>
        <v>96914</v>
      </c>
      <c r="B969" s="2">
        <f>(Sheet2!A969)</f>
        <v>97215</v>
      </c>
      <c r="C969" s="2">
        <f t="shared" si="1"/>
        <v>301</v>
      </c>
      <c r="D969" s="2">
        <f t="shared" si="2"/>
        <v>301</v>
      </c>
      <c r="F969" s="2">
        <f t="shared" si="3"/>
        <v>0</v>
      </c>
      <c r="G969" s="2">
        <f t="shared" si="4"/>
        <v>0</v>
      </c>
    </row>
    <row r="970">
      <c r="A970" s="2">
        <f>(Sheet3!A970)</f>
        <v>96980</v>
      </c>
      <c r="B970" s="2">
        <f>(Sheet2!A970)</f>
        <v>97390</v>
      </c>
      <c r="C970" s="2">
        <f t="shared" si="1"/>
        <v>410</v>
      </c>
      <c r="D970" s="2">
        <f t="shared" si="2"/>
        <v>410</v>
      </c>
      <c r="F970" s="2">
        <f t="shared" si="3"/>
        <v>0</v>
      </c>
      <c r="G970" s="2">
        <f t="shared" si="4"/>
        <v>0</v>
      </c>
    </row>
    <row r="971">
      <c r="A971" s="2">
        <f>(Sheet3!A971)</f>
        <v>97018</v>
      </c>
      <c r="B971" s="2">
        <f>(Sheet2!A971)</f>
        <v>97422</v>
      </c>
      <c r="C971" s="2">
        <f t="shared" si="1"/>
        <v>404</v>
      </c>
      <c r="D971" s="2">
        <f t="shared" si="2"/>
        <v>404</v>
      </c>
      <c r="F971" s="2">
        <f t="shared" si="3"/>
        <v>0</v>
      </c>
      <c r="G971" s="2">
        <f t="shared" si="4"/>
        <v>0</v>
      </c>
    </row>
    <row r="972">
      <c r="A972" s="2">
        <f>(Sheet3!A972)</f>
        <v>97028</v>
      </c>
      <c r="B972" s="2">
        <f>(Sheet2!A972)</f>
        <v>97422</v>
      </c>
      <c r="C972" s="2">
        <f t="shared" si="1"/>
        <v>394</v>
      </c>
      <c r="D972" s="2">
        <f t="shared" si="2"/>
        <v>394</v>
      </c>
      <c r="F972" s="2">
        <f t="shared" si="3"/>
        <v>0</v>
      </c>
      <c r="G972" s="2">
        <f t="shared" si="4"/>
        <v>0</v>
      </c>
    </row>
    <row r="973">
      <c r="A973" s="2">
        <f>(Sheet3!A973)</f>
        <v>97254</v>
      </c>
      <c r="B973" s="2">
        <f>(Sheet2!A973)</f>
        <v>97422</v>
      </c>
      <c r="C973" s="2">
        <f t="shared" si="1"/>
        <v>168</v>
      </c>
      <c r="D973" s="2">
        <f t="shared" si="2"/>
        <v>168</v>
      </c>
      <c r="F973" s="2">
        <f t="shared" si="3"/>
        <v>0</v>
      </c>
      <c r="G973" s="2">
        <f t="shared" si="4"/>
        <v>0</v>
      </c>
    </row>
    <row r="974">
      <c r="A974" s="2">
        <f>(Sheet3!A974)</f>
        <v>97321</v>
      </c>
      <c r="B974" s="2">
        <f>(Sheet2!A974)</f>
        <v>97422</v>
      </c>
      <c r="C974" s="2">
        <f t="shared" si="1"/>
        <v>101</v>
      </c>
      <c r="D974" s="2">
        <f t="shared" si="2"/>
        <v>101</v>
      </c>
      <c r="F974" s="2">
        <f t="shared" si="3"/>
        <v>0</v>
      </c>
      <c r="G974" s="2">
        <f t="shared" si="4"/>
        <v>0</v>
      </c>
    </row>
    <row r="975">
      <c r="A975" s="2">
        <f>(Sheet3!A975)</f>
        <v>97337</v>
      </c>
      <c r="B975" s="2">
        <f>(Sheet2!A975)</f>
        <v>97422</v>
      </c>
      <c r="C975" s="2">
        <f t="shared" si="1"/>
        <v>85</v>
      </c>
      <c r="D975" s="2">
        <f t="shared" si="2"/>
        <v>85</v>
      </c>
      <c r="F975" s="2">
        <f t="shared" si="3"/>
        <v>0</v>
      </c>
      <c r="G975" s="2">
        <f t="shared" si="4"/>
        <v>0</v>
      </c>
    </row>
    <row r="976">
      <c r="A976" s="2">
        <f>(Sheet3!A976)</f>
        <v>97422</v>
      </c>
      <c r="B976" s="2">
        <f>(Sheet2!A976)</f>
        <v>97422</v>
      </c>
      <c r="C976" s="2">
        <f t="shared" si="1"/>
        <v>0</v>
      </c>
      <c r="D976" s="2">
        <f t="shared" si="2"/>
        <v>0</v>
      </c>
      <c r="F976" s="2">
        <f t="shared" si="3"/>
        <v>15</v>
      </c>
      <c r="G976" s="2">
        <f t="shared" si="4"/>
        <v>1461330</v>
      </c>
    </row>
    <row r="977">
      <c r="A977" s="2">
        <f>(Sheet3!A977)</f>
        <v>97483</v>
      </c>
      <c r="B977" s="2">
        <f>(Sheet2!A977)</f>
        <v>97422</v>
      </c>
      <c r="C977" s="2">
        <f t="shared" si="1"/>
        <v>-61</v>
      </c>
      <c r="D977" s="2">
        <f t="shared" si="2"/>
        <v>61</v>
      </c>
      <c r="F977" s="2">
        <f t="shared" si="3"/>
        <v>0</v>
      </c>
      <c r="G977" s="2">
        <f t="shared" si="4"/>
        <v>0</v>
      </c>
    </row>
    <row r="978">
      <c r="A978" s="2">
        <f>(Sheet3!A978)</f>
        <v>97487</v>
      </c>
      <c r="B978" s="2">
        <f>(Sheet2!A978)</f>
        <v>97422</v>
      </c>
      <c r="C978" s="2">
        <f t="shared" si="1"/>
        <v>-65</v>
      </c>
      <c r="D978" s="2">
        <f t="shared" si="2"/>
        <v>65</v>
      </c>
      <c r="F978" s="2">
        <f t="shared" si="3"/>
        <v>0</v>
      </c>
      <c r="G978" s="2">
        <f t="shared" si="4"/>
        <v>0</v>
      </c>
    </row>
    <row r="979">
      <c r="A979" s="2">
        <f>(Sheet3!A979)</f>
        <v>97548</v>
      </c>
      <c r="B979" s="2">
        <f>(Sheet2!A979)</f>
        <v>97422</v>
      </c>
      <c r="C979" s="2">
        <f t="shared" si="1"/>
        <v>-126</v>
      </c>
      <c r="D979" s="2">
        <f t="shared" si="2"/>
        <v>126</v>
      </c>
      <c r="F979" s="2">
        <f t="shared" si="3"/>
        <v>0</v>
      </c>
      <c r="G979" s="2">
        <f t="shared" si="4"/>
        <v>0</v>
      </c>
    </row>
    <row r="980">
      <c r="A980" s="2">
        <f>(Sheet3!A980)</f>
        <v>97596</v>
      </c>
      <c r="B980" s="2">
        <f>(Sheet2!A980)</f>
        <v>97422</v>
      </c>
      <c r="C980" s="2">
        <f t="shared" si="1"/>
        <v>-174</v>
      </c>
      <c r="D980" s="2">
        <f t="shared" si="2"/>
        <v>174</v>
      </c>
      <c r="F980" s="2">
        <f t="shared" si="3"/>
        <v>0</v>
      </c>
      <c r="G980" s="2">
        <f t="shared" si="4"/>
        <v>0</v>
      </c>
    </row>
    <row r="981">
      <c r="A981" s="2">
        <f>(Sheet3!A981)</f>
        <v>97663</v>
      </c>
      <c r="B981" s="2">
        <f>(Sheet2!A981)</f>
        <v>97422</v>
      </c>
      <c r="C981" s="2">
        <f t="shared" si="1"/>
        <v>-241</v>
      </c>
      <c r="D981" s="2">
        <f t="shared" si="2"/>
        <v>241</v>
      </c>
      <c r="F981" s="2">
        <f t="shared" si="3"/>
        <v>0</v>
      </c>
      <c r="G981" s="2">
        <f t="shared" si="4"/>
        <v>0</v>
      </c>
    </row>
    <row r="982">
      <c r="A982" s="2">
        <f>(Sheet3!A982)</f>
        <v>97698</v>
      </c>
      <c r="B982" s="2">
        <f>(Sheet2!A982)</f>
        <v>97422</v>
      </c>
      <c r="C982" s="2">
        <f t="shared" si="1"/>
        <v>-276</v>
      </c>
      <c r="D982" s="2">
        <f t="shared" si="2"/>
        <v>276</v>
      </c>
      <c r="F982" s="2">
        <f t="shared" si="3"/>
        <v>0</v>
      </c>
      <c r="G982" s="2">
        <f t="shared" si="4"/>
        <v>0</v>
      </c>
    </row>
    <row r="983">
      <c r="A983" s="2">
        <f>(Sheet3!A983)</f>
        <v>97715</v>
      </c>
      <c r="B983" s="2">
        <f>(Sheet2!A983)</f>
        <v>97422</v>
      </c>
      <c r="C983" s="2">
        <f t="shared" si="1"/>
        <v>-293</v>
      </c>
      <c r="D983" s="2">
        <f t="shared" si="2"/>
        <v>293</v>
      </c>
      <c r="F983" s="2">
        <f t="shared" si="3"/>
        <v>0</v>
      </c>
      <c r="G983" s="2">
        <f t="shared" si="4"/>
        <v>0</v>
      </c>
    </row>
    <row r="984">
      <c r="A984" s="2">
        <f>(Sheet3!A984)</f>
        <v>97864</v>
      </c>
      <c r="B984" s="2">
        <f>(Sheet2!A984)</f>
        <v>97422</v>
      </c>
      <c r="C984" s="2">
        <f t="shared" si="1"/>
        <v>-442</v>
      </c>
      <c r="D984" s="2">
        <f t="shared" si="2"/>
        <v>442</v>
      </c>
      <c r="F984" s="2">
        <f t="shared" si="3"/>
        <v>0</v>
      </c>
      <c r="G984" s="2">
        <f t="shared" si="4"/>
        <v>0</v>
      </c>
    </row>
    <row r="985">
      <c r="A985" s="2">
        <f>(Sheet3!A985)</f>
        <v>97989</v>
      </c>
      <c r="B985" s="2">
        <f>(Sheet2!A985)</f>
        <v>97422</v>
      </c>
      <c r="C985" s="2">
        <f t="shared" si="1"/>
        <v>-567</v>
      </c>
      <c r="D985" s="2">
        <f t="shared" si="2"/>
        <v>567</v>
      </c>
      <c r="F985" s="2">
        <f t="shared" si="3"/>
        <v>0</v>
      </c>
      <c r="G985" s="2">
        <f t="shared" si="4"/>
        <v>0</v>
      </c>
    </row>
    <row r="986">
      <c r="A986" s="2">
        <f>(Sheet3!A986)</f>
        <v>98341</v>
      </c>
      <c r="B986" s="2">
        <f>(Sheet2!A986)</f>
        <v>97674</v>
      </c>
      <c r="C986" s="2">
        <f t="shared" si="1"/>
        <v>-667</v>
      </c>
      <c r="D986" s="2">
        <f t="shared" si="2"/>
        <v>667</v>
      </c>
      <c r="F986" s="2">
        <f t="shared" si="3"/>
        <v>0</v>
      </c>
      <c r="G986" s="2">
        <f t="shared" si="4"/>
        <v>0</v>
      </c>
    </row>
    <row r="987">
      <c r="A987" s="2">
        <f>(Sheet3!A987)</f>
        <v>98471</v>
      </c>
      <c r="B987" s="2">
        <f>(Sheet2!A987)</f>
        <v>98108</v>
      </c>
      <c r="C987" s="2">
        <f t="shared" si="1"/>
        <v>-363</v>
      </c>
      <c r="D987" s="2">
        <f t="shared" si="2"/>
        <v>363</v>
      </c>
      <c r="F987" s="2">
        <f t="shared" si="3"/>
        <v>0</v>
      </c>
      <c r="G987" s="2">
        <f t="shared" si="4"/>
        <v>0</v>
      </c>
    </row>
    <row r="988">
      <c r="A988" s="2">
        <f>(Sheet3!A988)</f>
        <v>98477</v>
      </c>
      <c r="B988" s="2">
        <f>(Sheet2!A988)</f>
        <v>98207</v>
      </c>
      <c r="C988" s="2">
        <f t="shared" si="1"/>
        <v>-270</v>
      </c>
      <c r="D988" s="2">
        <f t="shared" si="2"/>
        <v>270</v>
      </c>
      <c r="F988" s="2">
        <f t="shared" si="3"/>
        <v>0</v>
      </c>
      <c r="G988" s="2">
        <f t="shared" si="4"/>
        <v>0</v>
      </c>
    </row>
    <row r="989">
      <c r="A989" s="2">
        <f>(Sheet3!A989)</f>
        <v>98617</v>
      </c>
      <c r="B989" s="2">
        <f>(Sheet2!A989)</f>
        <v>98661</v>
      </c>
      <c r="C989" s="2">
        <f t="shared" si="1"/>
        <v>44</v>
      </c>
      <c r="D989" s="2">
        <f t="shared" si="2"/>
        <v>44</v>
      </c>
      <c r="F989" s="2">
        <f t="shared" si="3"/>
        <v>0</v>
      </c>
      <c r="G989" s="2">
        <f t="shared" si="4"/>
        <v>0</v>
      </c>
    </row>
    <row r="990">
      <c r="A990" s="2">
        <f>(Sheet3!A990)</f>
        <v>98633</v>
      </c>
      <c r="B990" s="2">
        <f>(Sheet2!A990)</f>
        <v>98676</v>
      </c>
      <c r="C990" s="2">
        <f t="shared" si="1"/>
        <v>43</v>
      </c>
      <c r="D990" s="2">
        <f t="shared" si="2"/>
        <v>43</v>
      </c>
      <c r="F990" s="2">
        <f t="shared" si="3"/>
        <v>0</v>
      </c>
      <c r="G990" s="2">
        <f t="shared" si="4"/>
        <v>0</v>
      </c>
    </row>
    <row r="991">
      <c r="A991" s="2">
        <f>(Sheet3!A991)</f>
        <v>98778</v>
      </c>
      <c r="B991" s="2">
        <f>(Sheet2!A991)</f>
        <v>98815</v>
      </c>
      <c r="C991" s="2">
        <f t="shared" si="1"/>
        <v>37</v>
      </c>
      <c r="D991" s="2">
        <f t="shared" si="2"/>
        <v>37</v>
      </c>
      <c r="F991" s="2">
        <f t="shared" si="3"/>
        <v>0</v>
      </c>
      <c r="G991" s="2">
        <f t="shared" si="4"/>
        <v>0</v>
      </c>
    </row>
    <row r="992">
      <c r="A992" s="2">
        <f>(Sheet3!A992)</f>
        <v>98932</v>
      </c>
      <c r="B992" s="2">
        <f>(Sheet2!A992)</f>
        <v>98849</v>
      </c>
      <c r="C992" s="2">
        <f t="shared" si="1"/>
        <v>-83</v>
      </c>
      <c r="D992" s="2">
        <f t="shared" si="2"/>
        <v>83</v>
      </c>
      <c r="F992" s="2">
        <f t="shared" si="3"/>
        <v>0</v>
      </c>
      <c r="G992" s="2">
        <f t="shared" si="4"/>
        <v>0</v>
      </c>
    </row>
    <row r="993">
      <c r="A993" s="2">
        <f>(Sheet3!A993)</f>
        <v>99467</v>
      </c>
      <c r="B993" s="2">
        <f>(Sheet2!A993)</f>
        <v>98966</v>
      </c>
      <c r="C993" s="2">
        <f t="shared" si="1"/>
        <v>-501</v>
      </c>
      <c r="D993" s="2">
        <f t="shared" si="2"/>
        <v>501</v>
      </c>
      <c r="F993" s="2">
        <f t="shared" si="3"/>
        <v>0</v>
      </c>
      <c r="G993" s="2">
        <f t="shared" si="4"/>
        <v>0</v>
      </c>
    </row>
    <row r="994">
      <c r="A994" s="2">
        <f>(Sheet3!A994)</f>
        <v>99546</v>
      </c>
      <c r="B994" s="2">
        <f>(Sheet2!A994)</f>
        <v>99041</v>
      </c>
      <c r="C994" s="2">
        <f t="shared" si="1"/>
        <v>-505</v>
      </c>
      <c r="D994" s="2">
        <f t="shared" si="2"/>
        <v>505</v>
      </c>
      <c r="F994" s="2">
        <f t="shared" si="3"/>
        <v>0</v>
      </c>
      <c r="G994" s="2">
        <f t="shared" si="4"/>
        <v>0</v>
      </c>
    </row>
    <row r="995">
      <c r="A995" s="2">
        <f>(Sheet3!A995)</f>
        <v>99549</v>
      </c>
      <c r="B995" s="2">
        <f>(Sheet2!A995)</f>
        <v>99341</v>
      </c>
      <c r="C995" s="2">
        <f t="shared" si="1"/>
        <v>-208</v>
      </c>
      <c r="D995" s="2">
        <f t="shared" si="2"/>
        <v>208</v>
      </c>
      <c r="F995" s="2">
        <f t="shared" si="3"/>
        <v>0</v>
      </c>
      <c r="G995" s="2">
        <f t="shared" si="4"/>
        <v>0</v>
      </c>
    </row>
    <row r="996">
      <c r="A996" s="2">
        <f>(Sheet3!A996)</f>
        <v>99655</v>
      </c>
      <c r="B996" s="2">
        <f>(Sheet2!A996)</f>
        <v>99387</v>
      </c>
      <c r="C996" s="2">
        <f t="shared" si="1"/>
        <v>-268</v>
      </c>
      <c r="D996" s="2">
        <f t="shared" si="2"/>
        <v>268</v>
      </c>
      <c r="F996" s="2">
        <f t="shared" si="3"/>
        <v>0</v>
      </c>
      <c r="G996" s="2">
        <f t="shared" si="4"/>
        <v>0</v>
      </c>
    </row>
    <row r="997">
      <c r="A997" s="2">
        <f>(Sheet3!A997)</f>
        <v>99669</v>
      </c>
      <c r="B997" s="2">
        <f>(Sheet2!A997)</f>
        <v>99520</v>
      </c>
      <c r="C997" s="2">
        <f t="shared" si="1"/>
        <v>-149</v>
      </c>
      <c r="D997" s="2">
        <f t="shared" si="2"/>
        <v>149</v>
      </c>
      <c r="F997" s="2">
        <f t="shared" si="3"/>
        <v>0</v>
      </c>
      <c r="G997" s="2">
        <f t="shared" si="4"/>
        <v>0</v>
      </c>
    </row>
    <row r="998">
      <c r="A998" s="2">
        <f>(Sheet3!A998)</f>
        <v>99714</v>
      </c>
      <c r="B998" s="2">
        <f>(Sheet2!A998)</f>
        <v>99758</v>
      </c>
      <c r="C998" s="2">
        <f t="shared" si="1"/>
        <v>44</v>
      </c>
      <c r="D998" s="2">
        <f t="shared" si="2"/>
        <v>44</v>
      </c>
      <c r="F998" s="2">
        <f t="shared" si="3"/>
        <v>0</v>
      </c>
      <c r="G998" s="2">
        <f t="shared" si="4"/>
        <v>0</v>
      </c>
    </row>
    <row r="999">
      <c r="A999" s="2">
        <f>(Sheet3!A999)</f>
        <v>99723</v>
      </c>
      <c r="B999" s="2">
        <f>(Sheet2!A999)</f>
        <v>99772</v>
      </c>
      <c r="C999" s="2">
        <f t="shared" si="1"/>
        <v>49</v>
      </c>
      <c r="D999" s="2">
        <f t="shared" si="2"/>
        <v>49</v>
      </c>
      <c r="F999" s="2">
        <f t="shared" si="3"/>
        <v>0</v>
      </c>
      <c r="G999" s="2">
        <f t="shared" si="4"/>
        <v>0</v>
      </c>
    </row>
    <row r="1000">
      <c r="A1000" s="2">
        <f>(Sheet3!A1000)</f>
        <v>99988</v>
      </c>
      <c r="B1000" s="2">
        <f>(Sheet2!A1000)</f>
        <v>99896</v>
      </c>
      <c r="C1000" s="2">
        <f t="shared" si="1"/>
        <v>-92</v>
      </c>
      <c r="D1000" s="2">
        <f t="shared" si="2"/>
        <v>92</v>
      </c>
      <c r="F1000" s="2">
        <f t="shared" si="3"/>
        <v>0</v>
      </c>
      <c r="G1000" s="2">
        <f t="shared" si="4"/>
        <v>0</v>
      </c>
    </row>
  </sheetData>
  <drawing r:id="rId1"/>
</worksheet>
</file>